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xr:revisionPtr revIDLastSave="0" documentId="8_{F7D7F7BA-2282-4051-AAFB-A2E975DA66FA}" xr6:coauthVersionLast="45" xr6:coauthVersionMax="45" xr10:uidLastSave="{00000000-0000-0000-0000-000000000000}"/>
  <bookViews>
    <workbookView xWindow="-120" yWindow="-120" windowWidth="29040" windowHeight="15840" activeTab="2" xr2:uid="{00000000-000D-0000-FFFF-FFFF00000000}"/>
  </bookViews>
  <sheets>
    <sheet name="Medewerker ET&amp;TT" sheetId="6" r:id="rId1"/>
    <sheet name="Toetsmatrijs Medewerker" sheetId="8" r:id="rId2"/>
    <sheet name="Taxonomie Medewerker" sheetId="9" r:id="rId3"/>
  </sheets>
  <calcPr calcId="181029"/>
</workbook>
</file>

<file path=xl/calcChain.xml><?xml version="1.0" encoding="utf-8"?>
<calcChain xmlns="http://schemas.openxmlformats.org/spreadsheetml/2006/main">
  <c r="C169" i="6" l="1"/>
  <c r="M14" i="8"/>
  <c r="M9" i="8"/>
  <c r="M8" i="8"/>
  <c r="M7" i="8"/>
  <c r="M6" i="8"/>
  <c r="M5" i="8"/>
  <c r="M4" i="8"/>
  <c r="M3" i="8"/>
  <c r="M10" i="8" s="1"/>
  <c r="D5" i="9"/>
  <c r="D4" i="9"/>
  <c r="D3" i="9"/>
  <c r="C172" i="6"/>
  <c r="C171" i="6"/>
  <c r="C170" i="6"/>
  <c r="C30" i="8"/>
  <c r="F29" i="8"/>
  <c r="N9" i="8" s="1"/>
  <c r="F28" i="8"/>
  <c r="G29" i="8" s="1"/>
  <c r="F27" i="8"/>
  <c r="F26" i="8"/>
  <c r="F25" i="8"/>
  <c r="F24" i="8"/>
  <c r="F23" i="8"/>
  <c r="F22" i="8"/>
  <c r="N7" i="8" s="1"/>
  <c r="F21" i="8"/>
  <c r="F20" i="8"/>
  <c r="F19" i="8"/>
  <c r="F17" i="8"/>
  <c r="G18" i="8" s="1"/>
  <c r="F15" i="8"/>
  <c r="F14" i="8"/>
  <c r="F12" i="8"/>
  <c r="F11" i="8"/>
  <c r="F10" i="8"/>
  <c r="F9" i="8"/>
  <c r="F8" i="8"/>
  <c r="F7" i="8"/>
  <c r="F6" i="8"/>
  <c r="F5" i="8"/>
  <c r="F4" i="8"/>
  <c r="F3" i="8"/>
  <c r="G21" i="8" l="1"/>
  <c r="N3" i="8"/>
  <c r="N4" i="8"/>
  <c r="N8" i="8"/>
  <c r="N5" i="8"/>
  <c r="G27" i="8"/>
  <c r="N6" i="8"/>
  <c r="G16" i="8"/>
  <c r="G23" i="8"/>
  <c r="D6" i="9"/>
  <c r="E4" i="9" s="1"/>
  <c r="E3" i="9"/>
  <c r="C173" i="6"/>
  <c r="D171" i="6" s="1"/>
  <c r="F30" i="8"/>
  <c r="G11" i="8"/>
  <c r="E5" i="9" l="1"/>
  <c r="E6" i="9" s="1"/>
  <c r="N10" i="8"/>
  <c r="D172" i="6"/>
  <c r="D170" i="6"/>
  <c r="H23" i="8"/>
  <c r="H27" i="8"/>
  <c r="I25" i="8"/>
  <c r="P8" i="8" s="1"/>
  <c r="I3" i="8"/>
  <c r="P10" i="8" s="1"/>
  <c r="H18" i="8"/>
  <c r="H16" i="8"/>
  <c r="H11" i="8"/>
  <c r="H21" i="8"/>
  <c r="H29" i="8"/>
  <c r="I23" i="8"/>
  <c r="D173" i="6" l="1"/>
  <c r="O9" i="8"/>
  <c r="O7" i="8"/>
  <c r="O6" i="8"/>
  <c r="O3" i="8"/>
  <c r="O4" i="8"/>
  <c r="O8" i="8"/>
  <c r="O5" i="8"/>
  <c r="H30" i="8"/>
  <c r="I30" i="8"/>
  <c r="O10" i="8" l="1"/>
</calcChain>
</file>

<file path=xl/sharedStrings.xml><?xml version="1.0" encoding="utf-8"?>
<sst xmlns="http://schemas.openxmlformats.org/spreadsheetml/2006/main" count="595" uniqueCount="372">
  <si>
    <t>1.1 Zoeksystematiek</t>
  </si>
  <si>
    <t>Kent de eis GLB-01-04 m.b.t de plaatsing van de geleidebaken</t>
  </si>
  <si>
    <t>kent het kapstok artikel 5 uit de wegenverkeersweg</t>
  </si>
  <si>
    <t>Kan een LMRA (Last Minute Risico Analyse) uitvoeren</t>
  </si>
  <si>
    <t>Kan een TRA (Taak Risico Analyse) uitvoeren</t>
  </si>
  <si>
    <t>Kent de principe van de volgordelijkheid van het plaatsen van een verkeersmaatregel, namelijk van buiten naar binnen</t>
  </si>
  <si>
    <t>Kent de principe van de volgordelijkheid van het verwijderen van een verkeersmaatregel, namelijk van binnen naar buiten</t>
  </si>
  <si>
    <t>Weet dat opnieuw opstellen veiliger is dan oversteken of keren</t>
  </si>
  <si>
    <t>Kent de verkeersregels m.b.t. tot de plaats op de weg beschreven in art 3 tm/ 10</t>
  </si>
  <si>
    <t>kent de verkeersregels m.b.t. inhalen zoals beschreven in art 11</t>
  </si>
  <si>
    <t>Kent de verkeersregels m.b.t. blokkeren van het kruispunt art 14</t>
  </si>
  <si>
    <t xml:space="preserve">Kent de verkeersregels m.b.t. het verlenen van voorrang art 15 </t>
  </si>
  <si>
    <t>Kent de verkeersregels m.b.t. signalen en herkenningstekens art 28, 30 en 30a</t>
  </si>
  <si>
    <t>Kent de verkeersregels m.b.t. bijzondere manoeuvres art 54</t>
  </si>
  <si>
    <t>Kent de verkeersregels m.b.t. aanwijzingen art. 82.1 en 84</t>
  </si>
  <si>
    <t>Weet dat een ontheffing een besluit is waarbij in een individueel concreet geval een uitzondering op een wettelijk verbod wordt gemaakt</t>
  </si>
  <si>
    <t>Weet dat aanrijdrisico het voornaamste risico is bij het plaatsen en verwijderen van een wegafzetting</t>
  </si>
  <si>
    <t>Kan de definitie aanrijdgevaar uitleggen</t>
  </si>
  <si>
    <t>Kent de verantwoordelijkheden en taken van de BRL9101 medewerker zoals beschreven in de BRL9101</t>
  </si>
  <si>
    <t>Weet dat weersomstandigheden een nadelig effect hebben op de zichtafstanden en op het aanrijdrisico</t>
  </si>
  <si>
    <t>Kan de bebording van doorgangsregeling met wisselstrook toepassen</t>
  </si>
  <si>
    <t>Weet dat het doel van veiligheidshandschoenen is om de handen te beschermen tegen letsel</t>
  </si>
  <si>
    <t>Weet dat gehoorbescherming noodzakelijk kan zijn bij werkzaamheden die kunnen leiden tot gehoorschade, zoals het slaan van grondpotten</t>
  </si>
  <si>
    <t>Kent de definitie van het eindpunt zoals beschreven in hoofdstuk 2.2.9 van CROW 96b</t>
  </si>
  <si>
    <t>Kent het doel van de andreasstrips zoals beschreven in hoofstuk 5.4.4 van CROW 96b</t>
  </si>
  <si>
    <t>Weet dat een langsafzetting kan bestaan uit een voertuigkerende barrier, geleidenbakens of verkeerskegels</t>
  </si>
  <si>
    <t>Kent de volgorde van de inleidende bebording conform de principe maatregelen</t>
  </si>
  <si>
    <t>Kent de definitie van een werkvak zoals beschreven in hoofdstuk 2.2.2 van de CROW 96b</t>
  </si>
  <si>
    <t>Kent de definitie van bevoeg gezag, geslotenverklaring, haaietanden, invoegstrook, parkeren, puntstuk, rijbaan, rijstrook, spitsstroken, verdrijvingvlak, verkeer, verkeersregelaar, vluchthaven of vluchtstrook, voertuigen, voorrangsvoertuig, voorrang verlenen en weggebruikers zoals beschreven in artikel 1</t>
  </si>
  <si>
    <t>Kan benoemen naar wie evt. moet worden opgeschaald volgens het BRL9101 proces</t>
  </si>
  <si>
    <t>Kan de plaatsingsinstructie toepassen van figuur 140 CROW 96a</t>
  </si>
  <si>
    <t>Weet dat het dragen van de veiligheidshelm op het werk een verplichting kan zijn (vanuit de hoofdaannemer)</t>
  </si>
  <si>
    <t>Weet dat het dragen van een veiligheidshelm verplicht is bij hijswerkzaamheden en graafwerkzaamheden, bij bijvoorbeeld het plaatsen van een barrier</t>
  </si>
  <si>
    <t>Kent de extra risico's voor de wegwerker bij het werken nabij het spoor, namelijk aanrijdt gevaar door treinen en electrocutie gevaar (hoofdstuk 11.4 CROW 96b)</t>
  </si>
  <si>
    <t>k</t>
  </si>
  <si>
    <t>t</t>
  </si>
  <si>
    <t>b</t>
  </si>
  <si>
    <t>Weet dat de lengte van de veiligheidsruimte toeneemt met een hogere snelheid</t>
  </si>
  <si>
    <t>1.2 Nulpuntinrichting</t>
  </si>
  <si>
    <t>1.3 Langsafzetting</t>
  </si>
  <si>
    <t>1.5 Veiligheidsruimte</t>
  </si>
  <si>
    <t>1.6 Nulpunt</t>
  </si>
  <si>
    <t>1.8 Werkvak</t>
  </si>
  <si>
    <t>1.9 Eindpunt</t>
  </si>
  <si>
    <t>2.2 RVV</t>
  </si>
  <si>
    <t>2.3 BABW</t>
  </si>
  <si>
    <t>4.3 PBM's</t>
  </si>
  <si>
    <t>6.1 Risico's en Gevaar</t>
  </si>
  <si>
    <t>6.3 Wijze</t>
  </si>
  <si>
    <t>6.4 Praktisch</t>
  </si>
  <si>
    <t>Weet dat de andreasstrips uit één mat kan bestaan of uit een set van 3 losse strips</t>
  </si>
  <si>
    <t>Kan een verkeersbord plaatsen vanaf de vluchtstrook conform maatregel figuur 430 CROW 96a</t>
  </si>
  <si>
    <t>Weet dat de verkeersluwe zijde van het voertuig de veiligste zijde is om uit te stappen</t>
  </si>
  <si>
    <t>Kan werken in luwte van het werkvoertuig toepassen conform CROW 96b hoofdstuk 7.6 figuur 29</t>
  </si>
  <si>
    <t>Kan een verkeersbord plaatsen vanuit de vluchtstrook conform maatregel figuur 1301aa CROW 96b</t>
  </si>
  <si>
    <t>Weet dat het afdraaien van de bebording het zodanig verdaaien van de borden is, dat deze niet meer leesbaar en herkenbaar zijn voor de weggbruikers</t>
  </si>
  <si>
    <t>Weet dat bij omstandigheden met veel wind en/of rijwind de geleidebakens en waarschuwinghekken kunnen worden voorzien van ballast</t>
  </si>
  <si>
    <t>Weet dat bij omstandigheden met veel wind en/of rijwind de verkeersborden kunnen worden voorzien van schoren</t>
  </si>
  <si>
    <t>Kent de betekenis van de veelgebruikte verkeersborden bij wegwerkzaamheden (zie bijlage 5 van CROW 96b en bijlage 1 van CROW 96a)</t>
  </si>
  <si>
    <t>Kent de eisen m.b.t. het oversteken van de rijbaan zoals beschreven in hoofstuk 5.7.6 van de CROW 96b</t>
  </si>
  <si>
    <t>Kent de eisen aan de toepassen van geleidebakens en verkeerskegels als langsafsetting zoals beschreven in paragraaf 5.4.4 van CROW 96b</t>
  </si>
  <si>
    <t>Weet wanneer verkeerskegels in plaats van geleidebakens mogen worden toegepast als langsafzetting</t>
  </si>
  <si>
    <t>Kent de defenitie verkeersruimte en obstakelvrees</t>
  </si>
  <si>
    <t>Kent de definitie van een botsabsorber</t>
  </si>
  <si>
    <t>Kent de definitie van een verzwaarde actiewagen</t>
  </si>
  <si>
    <t>Kan de maatvoering van de ronde en driehoekige borden benoemen bij verschillende snelheden zoals bepaald in de NEN 3381 (zie ook tabel 3 van CROW specificaties van materiaal en materieel)</t>
  </si>
  <si>
    <t>Weet wanneer het zwaailicht gebruikt mag worden conform art. 6</t>
  </si>
  <si>
    <t>Weet wanneer en hoe het zwaailicht gebruikt dient te worden zoals beschreven in paragraaf 3.7.2 en 3.7.3 van CROW 96a</t>
  </si>
  <si>
    <t>Weet dat de Arbowet de werkgever verplicht te zorgen voor de veiligheid en gezondheid van werknemers door zo goed mogelijke werkomstandigheden te realiseren</t>
  </si>
  <si>
    <t>Kent de algemene verplichting van de werknemer (art 11)</t>
  </si>
  <si>
    <t>Kent de algemene vereisten omtrent de PBM's (art 8.1)</t>
  </si>
  <si>
    <t>Weet wanneer er gekozen moet worden voor het gebruik van PBM's (art 8.2a)</t>
  </si>
  <si>
    <t>Kent de regels omtrent de beschikbaarheid en gebruik van PBM's (art 8.3)</t>
  </si>
  <si>
    <t>Kan benoemen dat de stopafstand bestaat uit de reactietijd en de remweg.</t>
  </si>
  <si>
    <t>Kent de definities stopafstand, reactietijd, reactieafstand en remweg</t>
  </si>
  <si>
    <t>Kan verklaren dat de reactieafstand toe neemt met een hoger gereden snelheid</t>
  </si>
  <si>
    <t>Kan verklaren dat de remweg toeneemt met een hoger gereden snelheid</t>
  </si>
  <si>
    <t>Kan het verschil benoemen tussen agressie verhogend en agressie verlagend gedrag</t>
  </si>
  <si>
    <t>1.2.1</t>
  </si>
  <si>
    <t>1.2.2</t>
  </si>
  <si>
    <t>1.2.3</t>
  </si>
  <si>
    <t>1.2.4</t>
  </si>
  <si>
    <t>1.2.5</t>
  </si>
  <si>
    <t>1.2.6</t>
  </si>
  <si>
    <t>1.2.7</t>
  </si>
  <si>
    <t>1.2.8</t>
  </si>
  <si>
    <t>1.2.9</t>
  </si>
  <si>
    <t>1.2.10</t>
  </si>
  <si>
    <t>1.2.11</t>
  </si>
  <si>
    <t>1.2.12</t>
  </si>
  <si>
    <t>1.3.1</t>
  </si>
  <si>
    <t>1.3.2</t>
  </si>
  <si>
    <t>1.3.3</t>
  </si>
  <si>
    <t>1.3.4</t>
  </si>
  <si>
    <t>1.3.5</t>
  </si>
  <si>
    <t>1.3.6</t>
  </si>
  <si>
    <t>1.3.7</t>
  </si>
  <si>
    <t>1.3.8</t>
  </si>
  <si>
    <t>1.3.9</t>
  </si>
  <si>
    <t>1.3.10</t>
  </si>
  <si>
    <t>1.3.13</t>
  </si>
  <si>
    <t>1.3.15</t>
  </si>
  <si>
    <t>1.3.16</t>
  </si>
  <si>
    <t>1.3.19</t>
  </si>
  <si>
    <t>1.3.21</t>
  </si>
  <si>
    <t>1.4.1</t>
  </si>
  <si>
    <t>1.4.2</t>
  </si>
  <si>
    <t>1.4.3</t>
  </si>
  <si>
    <t>1.4.4</t>
  </si>
  <si>
    <t>1.4.5</t>
  </si>
  <si>
    <t>1.4.6</t>
  </si>
  <si>
    <t>1.4.7</t>
  </si>
  <si>
    <t>1.4.8</t>
  </si>
  <si>
    <t>1.4.9</t>
  </si>
  <si>
    <t>1.4.10</t>
  </si>
  <si>
    <t>1.4.11</t>
  </si>
  <si>
    <t>1.4.13</t>
  </si>
  <si>
    <t>1.4.14</t>
  </si>
  <si>
    <t>1.5.1</t>
  </si>
  <si>
    <t>1.5.2</t>
  </si>
  <si>
    <t>1.5.3</t>
  </si>
  <si>
    <t>1.5.4</t>
  </si>
  <si>
    <t>1.5.5</t>
  </si>
  <si>
    <t>1.6.1</t>
  </si>
  <si>
    <t>1.7.1</t>
  </si>
  <si>
    <t>1.7.2</t>
  </si>
  <si>
    <t>1.7.4</t>
  </si>
  <si>
    <t>1.8.1</t>
  </si>
  <si>
    <t>1.8.2</t>
  </si>
  <si>
    <t>1.9.1</t>
  </si>
  <si>
    <t>2.1.1</t>
  </si>
  <si>
    <t>2.2.1</t>
  </si>
  <si>
    <t>2.2.2</t>
  </si>
  <si>
    <t>2.2.3</t>
  </si>
  <si>
    <t>2.2.4</t>
  </si>
  <si>
    <t>2.2.5</t>
  </si>
  <si>
    <t>2.2.6</t>
  </si>
  <si>
    <t>2.2.7</t>
  </si>
  <si>
    <t>2.2.8</t>
  </si>
  <si>
    <t>2.2.9</t>
  </si>
  <si>
    <t>2.2.13</t>
  </si>
  <si>
    <t>2.2.15</t>
  </si>
  <si>
    <t>2.3.1</t>
  </si>
  <si>
    <t>2.3.2</t>
  </si>
  <si>
    <t>2.3.3</t>
  </si>
  <si>
    <t>2.3.4</t>
  </si>
  <si>
    <t>2.3.5</t>
  </si>
  <si>
    <t>2.4.1</t>
  </si>
  <si>
    <t>2.4.2</t>
  </si>
  <si>
    <t>2.4.3</t>
  </si>
  <si>
    <t>2.5.1</t>
  </si>
  <si>
    <t>2.5.2</t>
  </si>
  <si>
    <t>3.1.1</t>
  </si>
  <si>
    <t>3.1.2</t>
  </si>
  <si>
    <t>3.1.3</t>
  </si>
  <si>
    <t>3.2.1</t>
  </si>
  <si>
    <t>3.2.2</t>
  </si>
  <si>
    <t>3.2.3</t>
  </si>
  <si>
    <t>3.2.4</t>
  </si>
  <si>
    <t>4.1.1</t>
  </si>
  <si>
    <t>4.1.2</t>
  </si>
  <si>
    <t>4.1.3</t>
  </si>
  <si>
    <t>4.1.4</t>
  </si>
  <si>
    <t>4.1.5</t>
  </si>
  <si>
    <t>4.1.6</t>
  </si>
  <si>
    <t>4.1.7</t>
  </si>
  <si>
    <t>4.1.8</t>
  </si>
  <si>
    <t>4.1.9</t>
  </si>
  <si>
    <t>4.1.10</t>
  </si>
  <si>
    <t>4.2.1</t>
  </si>
  <si>
    <t>4.2.2</t>
  </si>
  <si>
    <t>4.2.3</t>
  </si>
  <si>
    <t>4.2.4</t>
  </si>
  <si>
    <t>4.2.5</t>
  </si>
  <si>
    <t>4.3.1</t>
  </si>
  <si>
    <t>4.3.2</t>
  </si>
  <si>
    <t>4.3.3</t>
  </si>
  <si>
    <t>4.3.4</t>
  </si>
  <si>
    <t>4.3.5</t>
  </si>
  <si>
    <t>4.3.6</t>
  </si>
  <si>
    <t>5.1.1</t>
  </si>
  <si>
    <t>5.1.2</t>
  </si>
  <si>
    <t>5.1.3</t>
  </si>
  <si>
    <t>5.1.4</t>
  </si>
  <si>
    <t>6.1.1</t>
  </si>
  <si>
    <t>6.1.2</t>
  </si>
  <si>
    <t>6.1.3</t>
  </si>
  <si>
    <t>6.2.1</t>
  </si>
  <si>
    <t>6.2.2</t>
  </si>
  <si>
    <t>6.3</t>
  </si>
  <si>
    <t>6.2.4</t>
  </si>
  <si>
    <t>6.2.5</t>
  </si>
  <si>
    <t>6.2.6</t>
  </si>
  <si>
    <t>6.2.7</t>
  </si>
  <si>
    <t>6.2.8</t>
  </si>
  <si>
    <t>6.2.9</t>
  </si>
  <si>
    <t>6.2.10</t>
  </si>
  <si>
    <t>6.2.11</t>
  </si>
  <si>
    <t>6.3.1</t>
  </si>
  <si>
    <t>6.3.2</t>
  </si>
  <si>
    <t>6.3.3</t>
  </si>
  <si>
    <t>6.4.1</t>
  </si>
  <si>
    <t>6.4.2</t>
  </si>
  <si>
    <t>6.4.3</t>
  </si>
  <si>
    <t>7.1.1</t>
  </si>
  <si>
    <t>7.1.16</t>
  </si>
  <si>
    <t>7.2.1</t>
  </si>
  <si>
    <t>7.2.2</t>
  </si>
  <si>
    <t>Eindterm: Wegenverkeerswet</t>
  </si>
  <si>
    <t>Eindterm: Zoeksystematiek</t>
  </si>
  <si>
    <t>Eindterm: Nulpuntinrichting</t>
  </si>
  <si>
    <t>Eindterm: Langsafzetting</t>
  </si>
  <si>
    <t>Eindterm: Inleidende ruimte</t>
  </si>
  <si>
    <t>Eindterm: Veiligheidsruimte</t>
  </si>
  <si>
    <t>Eindterm: Nulpunt</t>
  </si>
  <si>
    <t>Eindterm: Verkeersruimte</t>
  </si>
  <si>
    <t>Eindterm: Werkvak</t>
  </si>
  <si>
    <t>Eindterm: Eindpunt</t>
  </si>
  <si>
    <t>Onderwerp: Verkeerswetgeving</t>
  </si>
  <si>
    <t>Onderwerp: CROW</t>
  </si>
  <si>
    <t>Eindterm: RVV</t>
  </si>
  <si>
    <t>Eindterm: BABW</t>
  </si>
  <si>
    <t>Eindterm: Regeling optische en geluidssignalen</t>
  </si>
  <si>
    <t>Eindterm: Vergunning, ontheffing en vrijstelling</t>
  </si>
  <si>
    <t>Eindterm: Arbeidsomstandighedenwet</t>
  </si>
  <si>
    <t>Eindterm: Arbeidsomstandighedenbesluit</t>
  </si>
  <si>
    <t>Eindterm: Omgaan met agressie</t>
  </si>
  <si>
    <t>Eindterm: PBM's</t>
  </si>
  <si>
    <t>Onderwerp: Veiligheid en Risico's</t>
  </si>
  <si>
    <t>Eindterm: Controle van de wegafzetting</t>
  </si>
  <si>
    <t>Eindterm: Risico's en Gevaar</t>
  </si>
  <si>
    <t>Eindterm: Plaatsingsinstructie</t>
  </si>
  <si>
    <t>Eindterm: Wijze</t>
  </si>
  <si>
    <t>Eindterm: Praktisch</t>
  </si>
  <si>
    <t>Eindterm: Omleiden</t>
  </si>
  <si>
    <t>Onderwerp: BRL9101</t>
  </si>
  <si>
    <t>1.1</t>
  </si>
  <si>
    <t>1.2</t>
  </si>
  <si>
    <t>1.3</t>
  </si>
  <si>
    <t>1.4</t>
  </si>
  <si>
    <t>1.5</t>
  </si>
  <si>
    <t>1.6</t>
  </si>
  <si>
    <t>1.7</t>
  </si>
  <si>
    <t>1.8</t>
  </si>
  <si>
    <t>1.9</t>
  </si>
  <si>
    <t>2.1</t>
  </si>
  <si>
    <t>2.2</t>
  </si>
  <si>
    <t>2.3</t>
  </si>
  <si>
    <t>2.4</t>
  </si>
  <si>
    <t>2.5</t>
  </si>
  <si>
    <t>3.1</t>
  </si>
  <si>
    <t>3.2</t>
  </si>
  <si>
    <t>4.1</t>
  </si>
  <si>
    <t>4.2</t>
  </si>
  <si>
    <t>4.3</t>
  </si>
  <si>
    <t>5.1</t>
  </si>
  <si>
    <t>5.2</t>
  </si>
  <si>
    <t>6.1</t>
  </si>
  <si>
    <t>6.2</t>
  </si>
  <si>
    <t>6.4</t>
  </si>
  <si>
    <t>7.1</t>
  </si>
  <si>
    <t>7.2</t>
  </si>
  <si>
    <t>Onderwerp: Arbowetgeving</t>
  </si>
  <si>
    <t>Eindterm: Risico's bij wegwerken</t>
  </si>
  <si>
    <t>Eindterm: Proces en Verandwoordelijkheiden</t>
  </si>
  <si>
    <t>Onderwerp: Plaatsen en Verwijderen</t>
  </si>
  <si>
    <t>Onderwerp: Omleiden en Spoorwegovergangen</t>
  </si>
  <si>
    <t>Eindterm: Spoorwegovergangen</t>
  </si>
  <si>
    <t>Onderwerp</t>
  </si>
  <si>
    <t>Eindterm</t>
  </si>
  <si>
    <t>Aantal vragen</t>
  </si>
  <si>
    <t>Gewicht / vraag</t>
  </si>
  <si>
    <t>Punten / eindterm</t>
  </si>
  <si>
    <t>Punten / onderwerp</t>
  </si>
  <si>
    <t>% / Punten / onderwerp</t>
  </si>
  <si>
    <r>
      <rPr>
        <b/>
        <sz val="11"/>
        <color theme="1"/>
        <rFont val="Calibri"/>
        <family val="2"/>
        <scheme val="minor"/>
      </rPr>
      <t>1</t>
    </r>
    <r>
      <rPr>
        <sz val="11"/>
        <color theme="1"/>
        <rFont val="Calibri"/>
        <family val="2"/>
        <scheme val="minor"/>
      </rPr>
      <t xml:space="preserve"> CROW</t>
    </r>
  </si>
  <si>
    <t>1.4 Inleidende ruimte</t>
  </si>
  <si>
    <t>1.7 Verkeersruimte</t>
  </si>
  <si>
    <r>
      <rPr>
        <b/>
        <sz val="11"/>
        <color theme="1"/>
        <rFont val="Calibri"/>
        <family val="2"/>
        <scheme val="minor"/>
      </rPr>
      <t xml:space="preserve">2 </t>
    </r>
    <r>
      <rPr>
        <sz val="11"/>
        <color theme="1"/>
        <rFont val="Calibri"/>
        <family val="2"/>
        <scheme val="minor"/>
      </rPr>
      <t>Verkeerswetgeving</t>
    </r>
  </si>
  <si>
    <t>2.1 Wegenverkeerswet</t>
  </si>
  <si>
    <t>2.4 Regeling optische en geluidsignalen</t>
  </si>
  <si>
    <t>2.5 Vergunning, ontheffing en vrijstelling</t>
  </si>
  <si>
    <r>
      <rPr>
        <b/>
        <sz val="11"/>
        <color theme="1"/>
        <rFont val="Calibri"/>
        <family val="2"/>
        <scheme val="minor"/>
      </rPr>
      <t xml:space="preserve">3 </t>
    </r>
    <r>
      <rPr>
        <sz val="11"/>
        <color theme="1"/>
        <rFont val="Calibri"/>
        <family val="2"/>
        <scheme val="minor"/>
      </rPr>
      <t>Arbowetgeving</t>
    </r>
  </si>
  <si>
    <t>3.1 Arbeidsomstandighedenwet</t>
  </si>
  <si>
    <t>3.2 Arbeidsomstandighedenbesluit</t>
  </si>
  <si>
    <r>
      <rPr>
        <b/>
        <sz val="11"/>
        <color theme="1"/>
        <rFont val="Calibri"/>
        <family val="2"/>
        <scheme val="minor"/>
      </rPr>
      <t xml:space="preserve">4 </t>
    </r>
    <r>
      <rPr>
        <sz val="11"/>
        <color theme="1"/>
        <rFont val="Calibri"/>
        <family val="2"/>
        <scheme val="minor"/>
      </rPr>
      <t>Veiligheid en Risico's</t>
    </r>
  </si>
  <si>
    <t>4.1 Risico's bij wegwerken</t>
  </si>
  <si>
    <t>4.2 Omgaan met agressie</t>
  </si>
  <si>
    <r>
      <rPr>
        <b/>
        <sz val="11"/>
        <color theme="1"/>
        <rFont val="Calibri"/>
        <family val="2"/>
        <scheme val="minor"/>
      </rPr>
      <t xml:space="preserve">5 </t>
    </r>
    <r>
      <rPr>
        <sz val="11"/>
        <color theme="1"/>
        <rFont val="Calibri"/>
        <family val="2"/>
        <scheme val="minor"/>
      </rPr>
      <t>BRL9101</t>
    </r>
  </si>
  <si>
    <t>5.1 Proces en Verantwoordelijkheden</t>
  </si>
  <si>
    <t>5.2 Controle van de afzetting</t>
  </si>
  <si>
    <r>
      <rPr>
        <b/>
        <sz val="11"/>
        <color theme="1"/>
        <rFont val="Calibri"/>
        <family val="2"/>
        <scheme val="minor"/>
      </rPr>
      <t xml:space="preserve">6 </t>
    </r>
    <r>
      <rPr>
        <sz val="11"/>
        <color theme="1"/>
        <rFont val="Calibri"/>
        <family val="2"/>
        <scheme val="minor"/>
      </rPr>
      <t>Plaatsen en Verwijderen</t>
    </r>
  </si>
  <si>
    <t>6.2 Plaatsingsinstructie</t>
  </si>
  <si>
    <r>
      <rPr>
        <b/>
        <sz val="11"/>
        <color theme="1"/>
        <rFont val="Calibri"/>
        <family val="2"/>
        <scheme val="minor"/>
      </rPr>
      <t xml:space="preserve">7 </t>
    </r>
    <r>
      <rPr>
        <sz val="11"/>
        <color theme="1"/>
        <rFont val="Calibri"/>
        <family val="2"/>
        <scheme val="minor"/>
      </rPr>
      <t>Omleiden en Spoorwegovergangen</t>
    </r>
  </si>
  <si>
    <t>7.1 Omleiden</t>
  </si>
  <si>
    <t>7.2 Spoorwegovergangen</t>
  </si>
  <si>
    <t xml:space="preserve">totaal aantal </t>
  </si>
  <si>
    <t>Kent de algemene bepaling ten aanzien van het plaatsen van verkeersborden art 7, 8, 9, 12 en 14 van de uitvoeringsvoorschriften</t>
  </si>
  <si>
    <t>Kent de regels m.b.t. de tijdelijke plaatsing of toepassing van verkeerstekens en het tijdelijk uitvoeren van een maatregel art 34</t>
  </si>
  <si>
    <t>Vakman</t>
  </si>
  <si>
    <t>Medewerker</t>
  </si>
  <si>
    <t>-</t>
  </si>
  <si>
    <t>1.9.2</t>
  </si>
  <si>
    <t>6.2.3</t>
  </si>
  <si>
    <r>
      <t xml:space="preserve">Toetsmatrijs </t>
    </r>
    <r>
      <rPr>
        <sz val="16"/>
        <color theme="1"/>
        <rFont val="Calibri (Body)"/>
      </rPr>
      <t>Medewerker</t>
    </r>
  </si>
  <si>
    <t>Taxonomie code</t>
  </si>
  <si>
    <t>Type kennis</t>
  </si>
  <si>
    <t>Omschrijving</t>
  </si>
  <si>
    <t>aantal</t>
  </si>
  <si>
    <t>aandeel</t>
  </si>
  <si>
    <t>kennis</t>
  </si>
  <si>
    <t>Informatie kunnen herinneren en reproduceren </t>
  </si>
  <si>
    <t>begrip</t>
  </si>
  <si>
    <t>Informatie kunnen uitleggen en toelichten </t>
  </si>
  <si>
    <t>toepassen</t>
  </si>
  <si>
    <t>Informatie (kennis) kunnen gebruiken om een activiteit uit te voeren </t>
  </si>
  <si>
    <t>1 CROW</t>
  </si>
  <si>
    <t>2 Verkeerswetgeving</t>
  </si>
  <si>
    <t>4 Veiligheid en Risico's</t>
  </si>
  <si>
    <t>5 BRL9101</t>
  </si>
  <si>
    <t>6 Plaatsen en Verwijderen</t>
  </si>
  <si>
    <t>7 Omleiden en Spoorwegovergangen</t>
  </si>
  <si>
    <t>Vragen / Ondewerp</t>
  </si>
  <si>
    <t>Punten / Onderwerp</t>
  </si>
  <si>
    <t>% toepassings vragen</t>
  </si>
  <si>
    <t>Toepassings vraag</t>
  </si>
  <si>
    <t>ja</t>
  </si>
  <si>
    <t>nee</t>
  </si>
  <si>
    <t xml:space="preserve">Cesuur is </t>
  </si>
  <si>
    <r>
      <rPr>
        <b/>
        <sz val="16"/>
        <color rgb="FF000000"/>
        <rFont val="Calibri Light"/>
        <family val="2"/>
      </rPr>
      <t>Taxonomie</t>
    </r>
    <r>
      <rPr>
        <sz val="16"/>
        <color rgb="FF000000"/>
        <rFont val="Calibri Light"/>
        <family val="2"/>
      </rPr>
      <t xml:space="preserve"> Medewerker</t>
    </r>
  </si>
  <si>
    <t>3 Arbowetgeving</t>
  </si>
  <si>
    <t>Kent de maatvoering van een groot en klein waarschuwingshek, zoals beschreven in CROW publicatie 96Aen 96B, met uitzondering van de toleranties.</t>
  </si>
  <si>
    <t>Kent de definitie van een actiewagen zoals beschreven CROW publicatie 96A en 96B</t>
  </si>
  <si>
    <t>Kent de definitie van een actieraam zoals beschreven CROW publicatie 96A en 96B</t>
  </si>
  <si>
    <t>Weet wanneer een verzwaarde actiewagen met botsabsorber moet worden ingezet conform hoofdstuk 5.3.2 in de CROW publicatie 96A en 96B</t>
  </si>
  <si>
    <t>weet dat verzwaarde actiewagen met botsabsorber geplaatst moet worden met de wielen in rechtstand</t>
  </si>
  <si>
    <t>Weet dat geleidebakens en verkeerskegels niet door elkaar gebruikt mogen worden conform paragraaf 5.4.4 CROW 96b</t>
  </si>
  <si>
    <t>Kent de onderlinge afstand van verkeerskegels en geleidebakens in rechtstand conform tabel 8 in de CROW publicatie 96B</t>
  </si>
  <si>
    <t>Kent de definitie van een voertuigkerendebarrier  zoals beschreven CROW publicatie 96A en 96 B</t>
  </si>
  <si>
    <t>Kent de definitie van een geleidebaken zoals beschreven CROW publicatie 96A en 96B</t>
  </si>
  <si>
    <t>Kent de definitie van een waarschuwingshek zoals beschreven CROW publicatie "96A en 96B"</t>
  </si>
  <si>
    <t>Kan een permanent verkeersbord op de juiste wijze afkruizen (hoofstuk 12.4.2 &amp; fig 77 CROW 96b &amp; hoofstuk 4.4 CROW 96A en 96B)</t>
  </si>
  <si>
    <t>Kent de definitie van een verkeerskegel zoals beschreven CROW publicatie 96A en 96B</t>
  </si>
  <si>
    <t>Weet wanneer er verkeerskegels in plaats van geleidebakens mogen worden gebruikt als langsafzetting</t>
  </si>
  <si>
    <t>Kent de functies van de inleidende ruimte zoals beschreven in hoofdstuk 5.2 van CROW 96B</t>
  </si>
  <si>
    <t>Ken de relatie snelheid en onderlinge afstand</t>
  </si>
  <si>
    <t>Kent de definitie van mobiele informatieborden zoals beschreven in de CROW publicatie 96A en 96B</t>
  </si>
  <si>
    <t>Weet dat de onderline afstand van de losse strips van de andreasstrips tussen de 3 en 5 meter moet zijn</t>
  </si>
  <si>
    <t>Weet dat de andreasstrips op de vluchtstrook recht achter elkaar moeten worden geplaatst (zie maatregelfiguur 912 en 913 CROW 96a)</t>
  </si>
  <si>
    <t>Weet dat de andreasstrips op de rijstrook versprongen, in de richting van de verdrijving, achter elkaar moeten worden geplaatst (zie maatregelfiguur 912 en 913 CROW 96a)</t>
  </si>
  <si>
    <t>Kent de definitie van een MRS zoals beschreven CROW publicatie 96A en 96B</t>
  </si>
  <si>
    <t>Kent de definitie van een TRS zoals beschreven CROW publicatie 96A en 96B</t>
  </si>
  <si>
    <t>Kent het doel van de veiligheidsruimte, zoals beschreven in hoofstruk 5.5.1 van 96B</t>
  </si>
  <si>
    <t>Kent het doel van de vrije ruimte, zoals beschreven in hoofstruk 5.5.2 van 96B</t>
  </si>
  <si>
    <t>Kent de maatvoering van de vrije ruimte, zoals beschreven in hoofstruk 5.5.2 van 96B</t>
  </si>
  <si>
    <t>Weet dat het nulpunt bij stationaire afzettingen op NSW, RSW en GOW wegen gemarkeerd moeten worden (hoofdstuk 2.2.5 CROW 96b)</t>
  </si>
  <si>
    <t>Kan verklaren waarom er bij een hoger gereden snelheid grotere borden moeten worden toegepast</t>
  </si>
  <si>
    <t>Weet dat een vrijstelling een uitzondering is op een verbod. Deze geldt alleen als je aan de voorwaarden van de vrijstelling voldoet</t>
  </si>
  <si>
    <t>Weet dat de gemiddelde reactietijd van de weggebruiker 1 seconde bedraagt</t>
  </si>
  <si>
    <t>Kan verklaren dat de remweg langer is bij nat wegdek dan bij droog wegdek (beladen vrachtauto)</t>
  </si>
  <si>
    <t>Weet dat een veilige afstand houden (buiten de persoonlijke ruimte van de weggebruiker) agressie verlagend kan werken</t>
  </si>
  <si>
    <t>Weet dat begrip tonen voor de situatie agressie verlagend kan werken</t>
  </si>
  <si>
    <t>Weet dat uitleg geven over de situatie agressie verlagend kan werken</t>
  </si>
  <si>
    <t>weet dat netjes blijven, de weggebruiker aanspreken met u, agressie verlagend kan werken</t>
  </si>
  <si>
    <t>Weet waar de signaalkleding aan moet voldoen, zoals beschreven in hoofstuk 7.1.1 van CROW publicatie 96A en 96B</t>
  </si>
  <si>
    <t>Weet dat het dragen van veilgheidsschoenen tijdens het werk altijd verplicht is</t>
  </si>
  <si>
    <t>Weet dat de minimale zichtafstand voor het plaatsen, verwijderen en onderhoud plegen aan een wegafzetting op autosnelwegen 400 meter is en op niet autosnelwegen waar de snelheid hogers is dan 30km/h 200 meter is, zoals beschreven in hoofstuk 62 van de RAW.</t>
  </si>
  <si>
    <t>Kan de plaatsingsinstructie toepassen van figuur 210 CROW 96a</t>
  </si>
  <si>
    <t>Kan de verwijderingsinstructie toepassen van figuur 210 CROW 96a</t>
  </si>
  <si>
    <t>Kan de plaatsingsinstructie toepassen van figuur 1122 CROW 96b</t>
  </si>
  <si>
    <t>Kan de plaatsingsinstructie toepassen van figuur 1205 CROW 96b</t>
  </si>
  <si>
    <t>minimaal benodigde punten voor slaging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</si>
</sst>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00000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1"/>
      <color theme="0"/>
      <name val="Calibri"/>
      <family val="2"/>
      <scheme val="minor"/>
    </font>
    <font>
      <b/>
      <sz val="11"/>
      <color rgb="FF000000"/>
      <name val="Calibri"/>
      <family val="2"/>
      <scheme val="minor"/>
    </font>
    <font>
      <b/>
      <sz val="16"/>
      <color theme="1"/>
      <name val="Calibri (Body)"/>
    </font>
    <font>
      <sz val="16"/>
      <color theme="1"/>
      <name val="Calibri (Body)"/>
    </font>
    <font>
      <sz val="16"/>
      <color rgb="FF000000"/>
      <name val="Calibri Light"/>
      <family val="2"/>
    </font>
    <font>
      <b/>
      <sz val="16"/>
      <color rgb="FF000000"/>
      <name val="Calibri Light"/>
      <family val="2"/>
    </font>
    <font>
      <sz val="14"/>
      <color rgb="FF000000"/>
      <name val="Calibri Light"/>
      <family val="2"/>
    </font>
    <font>
      <b/>
      <sz val="11"/>
      <color rgb="FFFFFFFF"/>
      <name val="Calibri"/>
      <family val="2"/>
      <scheme val="minor"/>
    </font>
    <font>
      <sz val="10"/>
      <color rgb="FF000000"/>
      <name val="Helvetica"/>
      <family val="2"/>
    </font>
    <font>
      <sz val="11"/>
      <color theme="0" tint="-0.499984740745262"/>
      <name val="Calibri"/>
      <family val="2"/>
      <scheme val="minor"/>
    </font>
    <font>
      <b/>
      <sz val="11"/>
      <color theme="0" tint="-0.499984740745262"/>
      <name val="Calibri"/>
      <family val="2"/>
      <scheme val="minor"/>
    </font>
    <font>
      <sz val="11"/>
      <name val="Calibri"/>
      <family val="2"/>
      <scheme val="minor"/>
    </font>
    <font>
      <sz val="11"/>
      <color rgb="FF000000"/>
      <name val="Helvetica"/>
      <family val="2"/>
    </font>
  </fonts>
  <fills count="5">
    <fill>
      <patternFill patternType="none"/>
    </fill>
    <fill>
      <patternFill patternType="gray125"/>
    </fill>
    <fill>
      <patternFill patternType="solid">
        <fgColor rgb="FFE62B27"/>
        <bgColor indexed="64"/>
      </patternFill>
    </fill>
    <fill>
      <patternFill patternType="solid">
        <fgColor rgb="FF00B050"/>
        <bgColor indexed="64"/>
      </patternFill>
    </fill>
    <fill>
      <patternFill patternType="solid">
        <fgColor rgb="FFE62B27"/>
        <bgColor rgb="FF000000"/>
      </patternFill>
    </fill>
  </fills>
  <borders count="32">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top/>
      <bottom style="thin">
        <color rgb="FFD9D9D9"/>
      </bottom>
      <diagonal/>
    </border>
    <border>
      <left/>
      <right/>
      <top style="thin">
        <color theme="0" tint="-0.14993743705557422"/>
      </top>
      <bottom style="thin">
        <color theme="0" tint="-0.14993743705557422"/>
      </bottom>
      <diagonal/>
    </border>
    <border>
      <left/>
      <right/>
      <top style="thin">
        <color theme="0" tint="-0.14996795556505021"/>
      </top>
      <bottom/>
      <diagonal/>
    </border>
    <border>
      <left/>
      <right/>
      <top/>
      <bottom style="thin">
        <color theme="0" tint="-0.14993743705557422"/>
      </bottom>
      <diagonal/>
    </border>
    <border>
      <left/>
      <right/>
      <top style="thin">
        <color theme="0" tint="-0.14993743705557422"/>
      </top>
      <bottom/>
      <diagonal/>
    </border>
    <border>
      <left/>
      <right/>
      <top/>
      <bottom style="thin">
        <color theme="0" tint="-0.14990691854609822"/>
      </bottom>
      <diagonal/>
    </border>
    <border>
      <left/>
      <right/>
      <top style="thin">
        <color theme="0" tint="-0.14990691854609822"/>
      </top>
      <bottom/>
      <diagonal/>
    </border>
    <border>
      <left/>
      <right/>
      <top/>
      <bottom style="thin">
        <color theme="0" tint="-0.1498764000366222"/>
      </bottom>
      <diagonal/>
    </border>
    <border>
      <left/>
      <right/>
      <top style="thin">
        <color theme="0" tint="-0.1498764000366222"/>
      </top>
      <bottom/>
      <diagonal/>
    </border>
    <border>
      <left/>
      <right/>
      <top/>
      <bottom style="thin">
        <color theme="0" tint="-0.1498458815271462"/>
      </bottom>
      <diagonal/>
    </border>
    <border>
      <left/>
      <right/>
      <top style="thin">
        <color theme="0" tint="-0.1498458815271462"/>
      </top>
      <bottom/>
      <diagonal/>
    </border>
    <border>
      <left/>
      <right/>
      <top/>
      <bottom style="thin">
        <color theme="0" tint="-0.14981536301767021"/>
      </bottom>
      <diagonal/>
    </border>
    <border>
      <left/>
      <right/>
      <top style="thin">
        <color theme="0" tint="-0.14981536301767021"/>
      </top>
      <bottom/>
      <diagonal/>
    </border>
    <border>
      <left/>
      <right/>
      <top/>
      <bottom style="thin">
        <color theme="0" tint="-0.14978484450819421"/>
      </bottom>
      <diagonal/>
    </border>
    <border>
      <left/>
      <right/>
      <top style="thin">
        <color theme="0" tint="-0.14993743705557422"/>
      </top>
      <bottom style="thin">
        <color theme="0" tint="-0.14978484450819421"/>
      </bottom>
      <diagonal/>
    </border>
    <border>
      <left/>
      <right/>
      <top style="thin">
        <color theme="0" tint="-0.14993743705557422"/>
      </top>
      <bottom style="thin">
        <color theme="0" tint="-0.14996795556505021"/>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5" fillId="0" borderId="0" applyFont="0" applyFill="0" applyBorder="0" applyAlignment="0" applyProtection="0"/>
  </cellStyleXfs>
  <cellXfs count="151">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1" fillId="0" borderId="4" xfId="0" applyFont="1" applyBorder="1"/>
    <xf numFmtId="0" fontId="2"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left"/>
    </xf>
    <xf numFmtId="0" fontId="0" fillId="0" borderId="0" xfId="0" applyFill="1"/>
    <xf numFmtId="0" fontId="6" fillId="2" borderId="0" xfId="0" applyFont="1" applyFill="1"/>
    <xf numFmtId="0" fontId="6" fillId="2" borderId="0" xfId="0" applyFont="1" applyFill="1" applyAlignment="1">
      <alignment horizontal="left"/>
    </xf>
    <xf numFmtId="0" fontId="2" fillId="0" borderId="0" xfId="0" applyFont="1" applyAlignment="1">
      <alignment horizontal="center" vertical="center"/>
    </xf>
    <xf numFmtId="0" fontId="2" fillId="0" borderId="0" xfId="0" applyFont="1" applyFill="1" applyAlignment="1">
      <alignment horizontal="left"/>
    </xf>
    <xf numFmtId="0" fontId="0" fillId="0" borderId="1" xfId="0" applyBorder="1" applyAlignment="1">
      <alignment wrapText="1"/>
    </xf>
    <xf numFmtId="0" fontId="0" fillId="0" borderId="1" xfId="0" applyBorder="1" applyAlignment="1">
      <alignment vertical="top" wrapText="1"/>
    </xf>
    <xf numFmtId="0" fontId="6" fillId="0" borderId="0" xfId="0" applyFont="1" applyAlignment="1">
      <alignment horizontal="left"/>
    </xf>
    <xf numFmtId="0" fontId="6" fillId="2" borderId="0" xfId="0" applyFont="1" applyFill="1" applyAlignment="1">
      <alignment horizontal="center" vertical="center" wrapText="1"/>
    </xf>
    <xf numFmtId="0" fontId="2" fillId="0" borderId="0" xfId="0" applyFont="1" applyAlignment="1">
      <alignment horizontal="right"/>
    </xf>
    <xf numFmtId="0" fontId="0" fillId="0" borderId="1" xfId="0" applyBorder="1" applyAlignment="1">
      <alignment horizontal="center" vertical="center"/>
    </xf>
    <xf numFmtId="0" fontId="0" fillId="0" borderId="5" xfId="0" applyBorder="1"/>
    <xf numFmtId="0" fontId="2" fillId="0" borderId="1" xfId="0" applyFont="1" applyBorder="1" applyAlignment="1">
      <alignment horizontal="center" vertical="center"/>
    </xf>
    <xf numFmtId="9" fontId="0" fillId="0" borderId="1" xfId="1" applyFont="1" applyBorder="1" applyAlignment="1">
      <alignment horizontal="center"/>
    </xf>
    <xf numFmtId="0" fontId="2" fillId="0" borderId="0" xfId="0" applyFont="1" applyBorder="1" applyAlignment="1">
      <alignment horizontal="center" vertical="center"/>
    </xf>
    <xf numFmtId="0" fontId="0" fillId="0" borderId="0" xfId="0" applyBorder="1" applyAlignment="1">
      <alignment horizontal="center"/>
    </xf>
    <xf numFmtId="0" fontId="2" fillId="0" borderId="6" xfId="0" applyFont="1" applyBorder="1" applyAlignment="1">
      <alignment horizontal="center" vertical="center"/>
    </xf>
    <xf numFmtId="0" fontId="0" fillId="0" borderId="6" xfId="0" applyBorder="1" applyAlignment="1">
      <alignment horizontal="center"/>
    </xf>
    <xf numFmtId="0" fontId="0" fillId="0" borderId="7" xfId="0" applyBorder="1"/>
    <xf numFmtId="0" fontId="2" fillId="0" borderId="7" xfId="0" applyFont="1" applyBorder="1" applyAlignment="1">
      <alignment horizontal="center" vertical="center"/>
    </xf>
    <xf numFmtId="9" fontId="0" fillId="0" borderId="7" xfId="1" applyFont="1" applyBorder="1" applyAlignment="1">
      <alignment horizontal="center"/>
    </xf>
    <xf numFmtId="0" fontId="2" fillId="0" borderId="8" xfId="0" applyFont="1" applyBorder="1" applyAlignment="1">
      <alignment horizontal="center" vertical="center"/>
    </xf>
    <xf numFmtId="0" fontId="0" fillId="0" borderId="8" xfId="0" applyBorder="1" applyAlignment="1">
      <alignment horizontal="center"/>
    </xf>
    <xf numFmtId="0" fontId="2" fillId="0" borderId="9" xfId="0" applyFont="1" applyBorder="1" applyAlignment="1">
      <alignment horizontal="center" vertical="center"/>
    </xf>
    <xf numFmtId="9" fontId="0" fillId="0" borderId="9" xfId="1" applyFont="1" applyBorder="1" applyAlignment="1">
      <alignment horizontal="center"/>
    </xf>
    <xf numFmtId="0" fontId="2" fillId="0" borderId="10" xfId="0" applyFont="1" applyBorder="1" applyAlignment="1">
      <alignment horizontal="center" vertical="center"/>
    </xf>
    <xf numFmtId="0" fontId="0" fillId="0" borderId="10" xfId="0" applyBorder="1" applyAlignment="1">
      <alignment horizontal="center"/>
    </xf>
    <xf numFmtId="0" fontId="2" fillId="0" borderId="11" xfId="0" applyFont="1" applyBorder="1" applyAlignment="1">
      <alignment horizontal="center" vertical="center"/>
    </xf>
    <xf numFmtId="9" fontId="0" fillId="0" borderId="11" xfId="1" applyFont="1" applyBorder="1" applyAlignment="1">
      <alignment horizontal="center"/>
    </xf>
    <xf numFmtId="0" fontId="2" fillId="0" borderId="12" xfId="0" applyFont="1" applyBorder="1" applyAlignment="1">
      <alignment horizontal="center" vertical="center"/>
    </xf>
    <xf numFmtId="0" fontId="0" fillId="0" borderId="12" xfId="0" applyBorder="1" applyAlignment="1">
      <alignment horizontal="center"/>
    </xf>
    <xf numFmtId="0" fontId="2" fillId="0" borderId="14" xfId="0" applyFont="1" applyBorder="1" applyAlignment="1">
      <alignment horizontal="center" vertical="center"/>
    </xf>
    <xf numFmtId="0" fontId="0" fillId="0" borderId="14" xfId="0" applyBorder="1" applyAlignment="1">
      <alignment horizontal="center"/>
    </xf>
    <xf numFmtId="0" fontId="2" fillId="0" borderId="15" xfId="0" applyFont="1" applyBorder="1" applyAlignment="1">
      <alignment horizontal="center" vertical="center"/>
    </xf>
    <xf numFmtId="9" fontId="0" fillId="0" borderId="15" xfId="1" applyFont="1" applyBorder="1" applyAlignment="1">
      <alignment horizontal="center"/>
    </xf>
    <xf numFmtId="0" fontId="2" fillId="0" borderId="16" xfId="0" applyFont="1" applyBorder="1" applyAlignment="1">
      <alignment horizontal="center" vertical="center"/>
    </xf>
    <xf numFmtId="0" fontId="0" fillId="0" borderId="16" xfId="0" applyBorder="1" applyAlignment="1">
      <alignment horizontal="center"/>
    </xf>
    <xf numFmtId="0" fontId="2" fillId="0" borderId="17" xfId="0" applyFont="1" applyBorder="1" applyAlignment="1">
      <alignment horizontal="center" vertical="center"/>
    </xf>
    <xf numFmtId="0" fontId="0" fillId="0" borderId="5" xfId="0" applyBorder="1" applyAlignment="1">
      <alignment horizontal="center" vertical="center"/>
    </xf>
    <xf numFmtId="0" fontId="0" fillId="0" borderId="18" xfId="0" applyBorder="1"/>
    <xf numFmtId="0" fontId="0" fillId="0" borderId="18" xfId="0"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0" fillId="0" borderId="7" xfId="0" applyBorder="1" applyAlignment="1">
      <alignment horizontal="center" vertical="center"/>
    </xf>
    <xf numFmtId="0" fontId="0" fillId="0" borderId="19" xfId="0" applyBorder="1"/>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xf>
    <xf numFmtId="9" fontId="2" fillId="0" borderId="1" xfId="1" applyFont="1" applyBorder="1" applyAlignment="1">
      <alignment horizontal="center" vertical="center"/>
    </xf>
    <xf numFmtId="9" fontId="7" fillId="0" borderId="0" xfId="0" applyNumberFormat="1" applyFont="1" applyAlignment="1">
      <alignment horizontal="center"/>
    </xf>
    <xf numFmtId="0" fontId="6" fillId="3" borderId="0" xfId="0" applyFont="1" applyFill="1" applyAlignment="1">
      <alignment horizontal="center" vertical="center" wrapText="1"/>
    </xf>
    <xf numFmtId="0" fontId="0" fillId="0" borderId="2" xfId="0" applyBorder="1" applyAlignment="1">
      <alignment wrapText="1"/>
    </xf>
    <xf numFmtId="0" fontId="6" fillId="2" borderId="0" xfId="0" applyFont="1" applyFill="1" applyAlignment="1"/>
    <xf numFmtId="0" fontId="2" fillId="0" borderId="0" xfId="0" applyFont="1" applyAlignment="1"/>
    <xf numFmtId="0" fontId="0" fillId="0" borderId="0" xfId="0" applyAlignment="1"/>
    <xf numFmtId="0" fontId="3" fillId="0" borderId="0" xfId="0" applyFont="1" applyAlignment="1"/>
    <xf numFmtId="0" fontId="0" fillId="0" borderId="1" xfId="0" applyBorder="1" applyAlignment="1"/>
    <xf numFmtId="0" fontId="0" fillId="0" borderId="0" xfId="0" applyBorder="1" applyAlignment="1"/>
    <xf numFmtId="0" fontId="7" fillId="0" borderId="0" xfId="0" applyFont="1" applyAlignment="1"/>
    <xf numFmtId="0" fontId="0" fillId="0" borderId="2" xfId="0" applyBorder="1" applyAlignment="1"/>
    <xf numFmtId="0" fontId="1" fillId="0" borderId="0" xfId="0" applyFont="1" applyBorder="1" applyAlignment="1"/>
    <xf numFmtId="0" fontId="7" fillId="0" borderId="0" xfId="0" applyFont="1" applyBorder="1" applyAlignment="1"/>
    <xf numFmtId="0" fontId="0" fillId="0" borderId="2" xfId="0" applyBorder="1" applyAlignment="1">
      <alignment horizontal="center" vertical="center"/>
    </xf>
    <xf numFmtId="0" fontId="1" fillId="0" borderId="1" xfId="0" applyFont="1" applyBorder="1" applyAlignment="1"/>
    <xf numFmtId="0" fontId="1" fillId="0" borderId="2" xfId="0" applyFont="1" applyBorder="1" applyAlignment="1"/>
    <xf numFmtId="0" fontId="0" fillId="0" borderId="2" xfId="0" applyBorder="1" applyAlignment="1">
      <alignment horizontal="left" vertical="top" wrapText="1"/>
    </xf>
    <xf numFmtId="0" fontId="0" fillId="0" borderId="2" xfId="0" applyBorder="1" applyAlignment="1">
      <alignment vertical="top" wrapText="1"/>
    </xf>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4" fillId="0" borderId="13" xfId="0" applyFont="1" applyBorder="1" applyAlignment="1">
      <alignment horizontal="center" vertical="center"/>
    </xf>
    <xf numFmtId="9" fontId="3" fillId="0" borderId="13" xfId="1" applyFont="1" applyBorder="1" applyAlignment="1">
      <alignment horizontal="center"/>
    </xf>
    <xf numFmtId="9" fontId="4" fillId="0" borderId="1" xfId="1" applyFont="1" applyBorder="1" applyAlignment="1">
      <alignment horizontal="center" vertical="center"/>
    </xf>
    <xf numFmtId="0" fontId="3" fillId="0" borderId="1" xfId="0" applyFont="1" applyBorder="1"/>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2" fillId="0" borderId="0" xfId="0" applyFont="1" applyAlignment="1">
      <alignment horizontal="left"/>
    </xf>
    <xf numFmtId="0" fontId="0" fillId="0" borderId="0" xfId="0" applyFill="1" applyAlignment="1"/>
    <xf numFmtId="0" fontId="0" fillId="0" borderId="1" xfId="0" applyBorder="1" applyAlignment="1">
      <alignment horizontal="left"/>
    </xf>
    <xf numFmtId="0" fontId="0" fillId="0" borderId="2" xfId="0" applyBorder="1" applyAlignment="1">
      <alignment horizontal="left"/>
    </xf>
    <xf numFmtId="0" fontId="0" fillId="0" borderId="0" xfId="0"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0" fillId="0" borderId="2" xfId="0" applyBorder="1" applyAlignment="1">
      <alignment horizontal="center"/>
    </xf>
    <xf numFmtId="0" fontId="10" fillId="0" borderId="0" xfId="0" applyFont="1"/>
    <xf numFmtId="0" fontId="12" fillId="0" borderId="0" xfId="0" applyFont="1"/>
    <xf numFmtId="0" fontId="13" fillId="4" borderId="0" xfId="0" applyFont="1" applyFill="1" applyAlignment="1">
      <alignment horizontal="left" wrapText="1"/>
    </xf>
    <xf numFmtId="0" fontId="13" fillId="4" borderId="0" xfId="0" applyFont="1" applyFill="1"/>
    <xf numFmtId="0" fontId="13" fillId="4" borderId="0" xfId="0" applyFont="1" applyFill="1" applyAlignment="1">
      <alignment horizontal="center"/>
    </xf>
    <xf numFmtId="0" fontId="7" fillId="0" borderId="4" xfId="0" applyFont="1" applyBorder="1" applyAlignment="1">
      <alignment horizontal="center"/>
    </xf>
    <xf numFmtId="0" fontId="1" fillId="0" borderId="4" xfId="0" applyFont="1" applyBorder="1" applyAlignment="1">
      <alignment horizontal="center"/>
    </xf>
    <xf numFmtId="9" fontId="1" fillId="0" borderId="4" xfId="1" applyFont="1" applyBorder="1" applyAlignment="1">
      <alignment horizontal="center"/>
    </xf>
    <xf numFmtId="9" fontId="14" fillId="0" borderId="4" xfId="1" applyFont="1" applyBorder="1" applyAlignment="1">
      <alignment horizontal="center"/>
    </xf>
    <xf numFmtId="9" fontId="2" fillId="0" borderId="0" xfId="1" applyFont="1" applyAlignment="1">
      <alignment horizontal="center"/>
    </xf>
    <xf numFmtId="9" fontId="2" fillId="0" borderId="0" xfId="1" applyFont="1" applyAlignment="1">
      <alignment horizontal="center" vertical="center"/>
    </xf>
    <xf numFmtId="9" fontId="0" fillId="0" borderId="1" xfId="0" applyNumberFormat="1" applyBorder="1" applyAlignment="1">
      <alignment horizontal="center" vertical="center"/>
    </xf>
    <xf numFmtId="0" fontId="2" fillId="0" borderId="2" xfId="0" applyFont="1" applyBorder="1" applyAlignment="1">
      <alignment horizontal="center" vertical="center"/>
    </xf>
    <xf numFmtId="9" fontId="0" fillId="0" borderId="2" xfId="1" applyFont="1" applyBorder="1" applyAlignment="1">
      <alignment horizontal="center"/>
    </xf>
    <xf numFmtId="9" fontId="0" fillId="0" borderId="2" xfId="0" applyNumberFormat="1" applyBorder="1" applyAlignment="1">
      <alignment horizontal="center" vertical="center"/>
    </xf>
    <xf numFmtId="0" fontId="3" fillId="0" borderId="7" xfId="0" applyFont="1" applyBorder="1" applyAlignment="1">
      <alignment horizontal="center" vertical="center"/>
    </xf>
    <xf numFmtId="0" fontId="6" fillId="2" borderId="0" xfId="0" applyFont="1" applyFill="1" applyBorder="1" applyAlignment="1">
      <alignment horizontal="center" vertical="center" wrapText="1"/>
    </xf>
    <xf numFmtId="0" fontId="0" fillId="0" borderId="20" xfId="0" applyBorder="1" applyAlignment="1">
      <alignment horizontal="right"/>
    </xf>
    <xf numFmtId="0" fontId="0" fillId="0" borderId="6" xfId="0" applyBorder="1" applyAlignment="1">
      <alignment horizontal="right"/>
    </xf>
    <xf numFmtId="9" fontId="2" fillId="0" borderId="21" xfId="1" applyFont="1" applyBorder="1" applyAlignment="1">
      <alignment horizontal="left"/>
    </xf>
    <xf numFmtId="0" fontId="2" fillId="0" borderId="23" xfId="0" applyFont="1" applyBorder="1" applyAlignment="1">
      <alignment horizontal="left"/>
    </xf>
    <xf numFmtId="0" fontId="15" fillId="0" borderId="24" xfId="0" applyFont="1" applyBorder="1" applyAlignment="1"/>
    <xf numFmtId="49" fontId="16" fillId="0" borderId="25" xfId="0" applyNumberFormat="1" applyFont="1" applyBorder="1" applyAlignment="1">
      <alignment horizontal="left"/>
    </xf>
    <xf numFmtId="0" fontId="16" fillId="0" borderId="25" xfId="0" applyFont="1" applyBorder="1" applyAlignment="1">
      <alignment horizontal="left"/>
    </xf>
    <xf numFmtId="0" fontId="16" fillId="0" borderId="26" xfId="0" applyFont="1" applyBorder="1" applyAlignment="1">
      <alignment horizontal="left"/>
    </xf>
    <xf numFmtId="0" fontId="15" fillId="0" borderId="27" xfId="0" applyFont="1" applyBorder="1" applyAlignment="1"/>
    <xf numFmtId="49" fontId="16" fillId="0" borderId="0" xfId="0" applyNumberFormat="1" applyFont="1" applyBorder="1" applyAlignment="1">
      <alignment horizontal="right"/>
    </xf>
    <xf numFmtId="0" fontId="16" fillId="0" borderId="0" xfId="0" applyFont="1" applyBorder="1" applyAlignment="1">
      <alignment horizontal="left"/>
    </xf>
    <xf numFmtId="9" fontId="15" fillId="0" borderId="28" xfId="1" applyFont="1" applyBorder="1" applyAlignment="1">
      <alignment horizontal="left"/>
    </xf>
    <xf numFmtId="0" fontId="15" fillId="0" borderId="29" xfId="0" applyFont="1" applyBorder="1" applyAlignment="1"/>
    <xf numFmtId="49" fontId="16" fillId="0" borderId="30" xfId="0" applyNumberFormat="1" applyFont="1" applyBorder="1" applyAlignment="1">
      <alignment horizontal="left"/>
    </xf>
    <xf numFmtId="0" fontId="16" fillId="0" borderId="30" xfId="0" applyFont="1" applyBorder="1" applyAlignment="1">
      <alignment horizontal="left"/>
    </xf>
    <xf numFmtId="9" fontId="15" fillId="0" borderId="31" xfId="0" applyNumberFormat="1" applyFont="1" applyBorder="1" applyAlignment="1">
      <alignment horizontal="left"/>
    </xf>
    <xf numFmtId="0" fontId="17" fillId="0" borderId="5" xfId="0" applyFont="1" applyBorder="1"/>
    <xf numFmtId="0" fontId="18" fillId="0" borderId="4" xfId="0" applyFont="1" applyBorder="1" applyAlignment="1">
      <alignment horizontal="center"/>
    </xf>
    <xf numFmtId="0" fontId="8" fillId="0" borderId="0" xfId="0" applyFont="1" applyAlignment="1">
      <alignment horizontal="left"/>
    </xf>
    <xf numFmtId="0" fontId="6" fillId="0" borderId="0" xfId="0" applyFont="1" applyAlignment="1">
      <alignment horizontal="left"/>
    </xf>
    <xf numFmtId="0" fontId="0" fillId="0" borderId="0"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right"/>
    </xf>
    <xf numFmtId="0" fontId="0" fillId="0" borderId="1" xfId="0" applyBorder="1" applyAlignment="1">
      <alignment horizontal="right"/>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18" fontId="0" fillId="0" borderId="8" xfId="0" applyNumberFormat="1" applyBorder="1" applyAlignment="1">
      <alignment horizontal="left" vertical="center"/>
    </xf>
    <xf numFmtId="18" fontId="0" fillId="0" borderId="9" xfId="0" applyNumberForma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E36F-69C4-CE42-91B3-A7C819CDCCDD}">
  <dimension ref="A1:F173"/>
  <sheetViews>
    <sheetView showGridLines="0" topLeftCell="A151" zoomScale="110" zoomScaleNormal="110" workbookViewId="0">
      <selection activeCell="D150" sqref="D150"/>
    </sheetView>
  </sheetViews>
  <sheetFormatPr defaultColWidth="8.85546875" defaultRowHeight="15"/>
  <cols>
    <col min="1" max="1" width="7.140625" style="64" bestFit="1" customWidth="1"/>
    <col min="2" max="2" width="6.140625" style="9" customWidth="1"/>
    <col min="3" max="3" width="5.42578125" style="8" customWidth="1"/>
    <col min="4" max="4" width="108.7109375" style="64" customWidth="1"/>
  </cols>
  <sheetData>
    <row r="1" spans="1:4">
      <c r="A1" s="63" t="s">
        <v>299</v>
      </c>
      <c r="B1" s="86" t="s">
        <v>300</v>
      </c>
      <c r="C1" s="92"/>
    </row>
    <row r="2" spans="1:4" s="10" customFormat="1">
      <c r="A2" s="12"/>
      <c r="B2" s="12">
        <v>1</v>
      </c>
      <c r="C2" s="62"/>
      <c r="D2" s="62" t="s">
        <v>219</v>
      </c>
    </row>
    <row r="3" spans="1:4" s="10" customFormat="1">
      <c r="A3" s="87"/>
      <c r="B3" s="14" t="s">
        <v>236</v>
      </c>
      <c r="C3" s="91"/>
      <c r="D3" s="63" t="s">
        <v>209</v>
      </c>
    </row>
    <row r="4" spans="1:4" s="10" customFormat="1">
      <c r="A4" s="87" t="s">
        <v>301</v>
      </c>
      <c r="B4" s="14" t="s">
        <v>301</v>
      </c>
      <c r="C4" s="91"/>
      <c r="D4" s="63" t="s">
        <v>301</v>
      </c>
    </row>
    <row r="5" spans="1:4">
      <c r="C5" s="90"/>
    </row>
    <row r="6" spans="1:4">
      <c r="B6" s="86" t="s">
        <v>237</v>
      </c>
      <c r="C6" s="92"/>
      <c r="D6" s="63" t="s">
        <v>210</v>
      </c>
    </row>
    <row r="7" spans="1:4">
      <c r="A7" s="88" t="s">
        <v>78</v>
      </c>
      <c r="B7" s="66" t="s">
        <v>78</v>
      </c>
      <c r="C7" s="57" t="s">
        <v>34</v>
      </c>
      <c r="D7" s="66" t="s">
        <v>340</v>
      </c>
    </row>
    <row r="8" spans="1:4" ht="30">
      <c r="A8" s="89" t="s">
        <v>79</v>
      </c>
      <c r="B8" s="69" t="s">
        <v>79</v>
      </c>
      <c r="C8" s="93" t="s">
        <v>34</v>
      </c>
      <c r="D8" s="15" t="s">
        <v>331</v>
      </c>
    </row>
    <row r="9" spans="1:4">
      <c r="A9" s="88" t="s">
        <v>81</v>
      </c>
      <c r="B9" s="66" t="s">
        <v>80</v>
      </c>
      <c r="C9" s="57" t="s">
        <v>34</v>
      </c>
      <c r="D9" s="66" t="s">
        <v>332</v>
      </c>
    </row>
    <row r="10" spans="1:4">
      <c r="A10" s="89" t="s">
        <v>82</v>
      </c>
      <c r="B10" s="69" t="s">
        <v>81</v>
      </c>
      <c r="C10" s="93" t="s">
        <v>34</v>
      </c>
      <c r="D10" s="69" t="s">
        <v>333</v>
      </c>
    </row>
    <row r="11" spans="1:4">
      <c r="A11" s="88" t="s">
        <v>86</v>
      </c>
      <c r="B11" s="66" t="s">
        <v>82</v>
      </c>
      <c r="C11" s="57" t="s">
        <v>34</v>
      </c>
      <c r="D11" s="66" t="s">
        <v>64</v>
      </c>
    </row>
    <row r="12" spans="1:4">
      <c r="A12" s="89" t="s">
        <v>87</v>
      </c>
      <c r="B12" s="69" t="s">
        <v>83</v>
      </c>
      <c r="C12" s="93" t="s">
        <v>34</v>
      </c>
      <c r="D12" s="69" t="s">
        <v>63</v>
      </c>
    </row>
    <row r="13" spans="1:4" ht="30">
      <c r="A13" s="89" t="s">
        <v>88</v>
      </c>
      <c r="B13" s="69" t="s">
        <v>84</v>
      </c>
      <c r="C13" s="93" t="s">
        <v>35</v>
      </c>
      <c r="D13" s="76" t="s">
        <v>334</v>
      </c>
    </row>
    <row r="14" spans="1:4">
      <c r="A14" s="89" t="s">
        <v>89</v>
      </c>
      <c r="B14" s="69" t="s">
        <v>85</v>
      </c>
      <c r="C14" s="93" t="s">
        <v>35</v>
      </c>
      <c r="D14" s="69" t="s">
        <v>335</v>
      </c>
    </row>
    <row r="15" spans="1:4">
      <c r="C15" s="90"/>
    </row>
    <row r="16" spans="1:4">
      <c r="B16" s="86" t="s">
        <v>238</v>
      </c>
      <c r="C16" s="92"/>
      <c r="D16" s="63" t="s">
        <v>211</v>
      </c>
    </row>
    <row r="17" spans="1:4">
      <c r="A17" s="88" t="s">
        <v>90</v>
      </c>
      <c r="B17" s="66" t="s">
        <v>90</v>
      </c>
      <c r="C17" s="57" t="s">
        <v>36</v>
      </c>
      <c r="D17" s="66" t="s">
        <v>25</v>
      </c>
    </row>
    <row r="18" spans="1:4">
      <c r="A18" s="89" t="s">
        <v>91</v>
      </c>
      <c r="B18" s="69" t="s">
        <v>91</v>
      </c>
      <c r="C18" s="93" t="s">
        <v>35</v>
      </c>
      <c r="D18" s="69" t="s">
        <v>61</v>
      </c>
    </row>
    <row r="19" spans="1:4">
      <c r="A19" s="88" t="s">
        <v>92</v>
      </c>
      <c r="B19" s="66" t="s">
        <v>92</v>
      </c>
      <c r="C19" s="57" t="s">
        <v>36</v>
      </c>
      <c r="D19" s="66" t="s">
        <v>336</v>
      </c>
    </row>
    <row r="20" spans="1:4" ht="30">
      <c r="A20" s="89" t="s">
        <v>93</v>
      </c>
      <c r="B20" s="69" t="s">
        <v>93</v>
      </c>
      <c r="C20" s="93" t="s">
        <v>35</v>
      </c>
      <c r="D20" s="76" t="s">
        <v>337</v>
      </c>
    </row>
    <row r="21" spans="1:4">
      <c r="A21" s="88" t="s">
        <v>95</v>
      </c>
      <c r="B21" s="66" t="s">
        <v>94</v>
      </c>
      <c r="C21" s="57" t="s">
        <v>34</v>
      </c>
      <c r="D21" s="66" t="s">
        <v>338</v>
      </c>
    </row>
    <row r="22" spans="1:4">
      <c r="A22" s="89" t="s">
        <v>100</v>
      </c>
      <c r="B22" s="69" t="s">
        <v>95</v>
      </c>
      <c r="C22" s="93" t="s">
        <v>34</v>
      </c>
      <c r="D22" s="69" t="s">
        <v>339</v>
      </c>
    </row>
    <row r="23" spans="1:4">
      <c r="A23" s="88" t="s">
        <v>101</v>
      </c>
      <c r="B23" s="66" t="s">
        <v>96</v>
      </c>
      <c r="C23" s="57" t="s">
        <v>34</v>
      </c>
      <c r="D23" s="66" t="s">
        <v>1</v>
      </c>
    </row>
    <row r="24" spans="1:4">
      <c r="A24" s="89" t="s">
        <v>102</v>
      </c>
      <c r="B24" s="69" t="s">
        <v>97</v>
      </c>
      <c r="C24" s="93" t="s">
        <v>34</v>
      </c>
      <c r="D24" s="69" t="s">
        <v>342</v>
      </c>
    </row>
    <row r="25" spans="1:4">
      <c r="A25" s="88" t="s">
        <v>103</v>
      </c>
      <c r="B25" s="66" t="s">
        <v>98</v>
      </c>
      <c r="C25" s="57" t="s">
        <v>34</v>
      </c>
      <c r="D25" s="66" t="s">
        <v>343</v>
      </c>
    </row>
    <row r="26" spans="1:4">
      <c r="A26" s="88" t="s">
        <v>104</v>
      </c>
      <c r="B26" s="66" t="s">
        <v>99</v>
      </c>
      <c r="C26" s="57" t="s">
        <v>34</v>
      </c>
      <c r="D26" s="66" t="s">
        <v>60</v>
      </c>
    </row>
    <row r="27" spans="1:4">
      <c r="C27" s="90"/>
      <c r="D27" s="65"/>
    </row>
    <row r="28" spans="1:4">
      <c r="B28" s="86" t="s">
        <v>239</v>
      </c>
      <c r="C28" s="92"/>
      <c r="D28" s="63" t="s">
        <v>212</v>
      </c>
    </row>
    <row r="29" spans="1:4">
      <c r="A29" s="88" t="s">
        <v>105</v>
      </c>
      <c r="B29" s="66" t="s">
        <v>105</v>
      </c>
      <c r="C29" s="57" t="s">
        <v>34</v>
      </c>
      <c r="D29" s="66" t="s">
        <v>344</v>
      </c>
    </row>
    <row r="30" spans="1:4">
      <c r="A30" s="89" t="s">
        <v>107</v>
      </c>
      <c r="B30" s="69" t="s">
        <v>106</v>
      </c>
      <c r="C30" s="93" t="s">
        <v>36</v>
      </c>
      <c r="D30" s="69" t="s">
        <v>345</v>
      </c>
    </row>
    <row r="31" spans="1:4">
      <c r="A31" s="88" t="s">
        <v>108</v>
      </c>
      <c r="B31" s="66" t="s">
        <v>107</v>
      </c>
      <c r="C31" s="57" t="s">
        <v>36</v>
      </c>
      <c r="D31" s="66" t="s">
        <v>26</v>
      </c>
    </row>
    <row r="32" spans="1:4">
      <c r="A32" s="89" t="s">
        <v>109</v>
      </c>
      <c r="B32" s="69" t="s">
        <v>108</v>
      </c>
      <c r="C32" s="93" t="s">
        <v>34</v>
      </c>
      <c r="D32" s="69" t="s">
        <v>346</v>
      </c>
    </row>
    <row r="33" spans="1:4">
      <c r="A33" s="88" t="s">
        <v>110</v>
      </c>
      <c r="B33" s="66" t="s">
        <v>109</v>
      </c>
      <c r="C33" s="57" t="s">
        <v>34</v>
      </c>
      <c r="D33" s="66" t="s">
        <v>24</v>
      </c>
    </row>
    <row r="34" spans="1:4">
      <c r="A34" s="89" t="s">
        <v>111</v>
      </c>
      <c r="B34" s="69" t="s">
        <v>110</v>
      </c>
      <c r="C34" s="93" t="s">
        <v>34</v>
      </c>
      <c r="D34" s="69" t="s">
        <v>50</v>
      </c>
    </row>
    <row r="35" spans="1:4">
      <c r="A35" s="88" t="s">
        <v>112</v>
      </c>
      <c r="B35" s="66" t="s">
        <v>111</v>
      </c>
      <c r="C35" s="57" t="s">
        <v>34</v>
      </c>
      <c r="D35" s="66" t="s">
        <v>347</v>
      </c>
    </row>
    <row r="36" spans="1:4">
      <c r="A36" s="89" t="s">
        <v>113</v>
      </c>
      <c r="B36" s="69" t="s">
        <v>112</v>
      </c>
      <c r="C36" s="93" t="s">
        <v>34</v>
      </c>
      <c r="D36" s="69" t="s">
        <v>348</v>
      </c>
    </row>
    <row r="37" spans="1:4" ht="30">
      <c r="A37" s="89" t="s">
        <v>114</v>
      </c>
      <c r="B37" s="69" t="s">
        <v>113</v>
      </c>
      <c r="C37" s="93" t="s">
        <v>34</v>
      </c>
      <c r="D37" s="76" t="s">
        <v>349</v>
      </c>
    </row>
    <row r="38" spans="1:4">
      <c r="A38" s="88" t="s">
        <v>116</v>
      </c>
      <c r="B38" s="66" t="s">
        <v>114</v>
      </c>
      <c r="C38" s="57" t="s">
        <v>34</v>
      </c>
      <c r="D38" s="66" t="s">
        <v>350</v>
      </c>
    </row>
    <row r="39" spans="1:4">
      <c r="A39" s="89" t="s">
        <v>117</v>
      </c>
      <c r="B39" s="69" t="s">
        <v>115</v>
      </c>
      <c r="C39" s="93" t="s">
        <v>34</v>
      </c>
      <c r="D39" s="69" t="s">
        <v>351</v>
      </c>
    </row>
    <row r="40" spans="1:4">
      <c r="C40" s="90"/>
    </row>
    <row r="41" spans="1:4">
      <c r="B41" s="86" t="s">
        <v>240</v>
      </c>
      <c r="C41" s="92"/>
      <c r="D41" s="63" t="s">
        <v>213</v>
      </c>
    </row>
    <row r="42" spans="1:4">
      <c r="A42" s="88" t="s">
        <v>118</v>
      </c>
      <c r="B42" s="66" t="s">
        <v>118</v>
      </c>
      <c r="C42" s="57" t="s">
        <v>34</v>
      </c>
      <c r="D42" s="66" t="s">
        <v>352</v>
      </c>
    </row>
    <row r="43" spans="1:4">
      <c r="A43" s="89" t="s">
        <v>119</v>
      </c>
      <c r="B43" s="69" t="s">
        <v>119</v>
      </c>
      <c r="C43" s="93" t="s">
        <v>34</v>
      </c>
      <c r="D43" s="69" t="s">
        <v>353</v>
      </c>
    </row>
    <row r="44" spans="1:4">
      <c r="A44" s="88" t="s">
        <v>120</v>
      </c>
      <c r="B44" s="66" t="s">
        <v>120</v>
      </c>
      <c r="C44" s="57" t="s">
        <v>34</v>
      </c>
      <c r="D44" s="66" t="s">
        <v>354</v>
      </c>
    </row>
    <row r="45" spans="1:4">
      <c r="A45" s="89" t="s">
        <v>122</v>
      </c>
      <c r="B45" s="69" t="s">
        <v>121</v>
      </c>
      <c r="C45" s="93" t="s">
        <v>36</v>
      </c>
      <c r="D45" s="69" t="s">
        <v>37</v>
      </c>
    </row>
    <row r="46" spans="1:4">
      <c r="C46" s="90"/>
    </row>
    <row r="47" spans="1:4">
      <c r="B47" s="86" t="s">
        <v>241</v>
      </c>
      <c r="C47" s="92"/>
      <c r="D47" s="63" t="s">
        <v>214</v>
      </c>
    </row>
    <row r="48" spans="1:4">
      <c r="A48" s="88" t="s">
        <v>123</v>
      </c>
      <c r="B48" s="66" t="s">
        <v>123</v>
      </c>
      <c r="C48" s="57" t="s">
        <v>36</v>
      </c>
      <c r="D48" s="66" t="s">
        <v>355</v>
      </c>
    </row>
    <row r="49" spans="1:6">
      <c r="C49" s="90"/>
    </row>
    <row r="50" spans="1:6">
      <c r="B50" s="86" t="s">
        <v>242</v>
      </c>
      <c r="C50" s="92"/>
      <c r="D50" s="6" t="s">
        <v>215</v>
      </c>
    </row>
    <row r="51" spans="1:6">
      <c r="A51" s="88" t="s">
        <v>125</v>
      </c>
      <c r="B51" s="66" t="s">
        <v>124</v>
      </c>
      <c r="C51" s="57" t="s">
        <v>34</v>
      </c>
      <c r="D51" s="66" t="s">
        <v>62</v>
      </c>
    </row>
    <row r="52" spans="1:6">
      <c r="A52" s="88" t="s">
        <v>126</v>
      </c>
      <c r="B52" s="66" t="s">
        <v>125</v>
      </c>
      <c r="C52" s="57" t="s">
        <v>36</v>
      </c>
      <c r="D52" s="66" t="s">
        <v>20</v>
      </c>
    </row>
    <row r="53" spans="1:6">
      <c r="C53" s="90"/>
    </row>
    <row r="54" spans="1:6">
      <c r="B54" s="86" t="s">
        <v>243</v>
      </c>
      <c r="C54" s="92"/>
      <c r="D54" s="63" t="s">
        <v>216</v>
      </c>
    </row>
    <row r="55" spans="1:6">
      <c r="A55" s="88" t="s">
        <v>127</v>
      </c>
      <c r="B55" s="66" t="s">
        <v>128</v>
      </c>
      <c r="C55" s="57" t="s">
        <v>34</v>
      </c>
      <c r="D55" s="66" t="s">
        <v>27</v>
      </c>
    </row>
    <row r="56" spans="1:6">
      <c r="C56" s="90"/>
      <c r="D56" s="63"/>
    </row>
    <row r="57" spans="1:6">
      <c r="B57" s="86" t="s">
        <v>244</v>
      </c>
      <c r="C57" s="92"/>
      <c r="D57" s="63" t="s">
        <v>217</v>
      </c>
    </row>
    <row r="58" spans="1:6">
      <c r="A58" s="88" t="s">
        <v>129</v>
      </c>
      <c r="B58" s="66" t="s">
        <v>302</v>
      </c>
      <c r="C58" s="57" t="s">
        <v>34</v>
      </c>
      <c r="D58" s="66" t="s">
        <v>23</v>
      </c>
    </row>
    <row r="59" spans="1:6">
      <c r="C59" s="90"/>
      <c r="F59" s="86"/>
    </row>
    <row r="60" spans="1:6">
      <c r="A60" s="12"/>
      <c r="B60" s="12">
        <v>2</v>
      </c>
      <c r="C60" s="62"/>
      <c r="D60" s="62" t="s">
        <v>218</v>
      </c>
    </row>
    <row r="61" spans="1:6">
      <c r="B61" s="9" t="s">
        <v>245</v>
      </c>
      <c r="C61" s="90"/>
      <c r="D61" s="63" t="s">
        <v>208</v>
      </c>
    </row>
    <row r="62" spans="1:6">
      <c r="A62" s="88" t="s">
        <v>130</v>
      </c>
      <c r="B62" s="66" t="s">
        <v>130</v>
      </c>
      <c r="C62" s="57" t="s">
        <v>34</v>
      </c>
      <c r="D62" s="66" t="s">
        <v>2</v>
      </c>
    </row>
    <row r="63" spans="1:6">
      <c r="C63" s="90"/>
      <c r="D63" s="67"/>
    </row>
    <row r="64" spans="1:6">
      <c r="B64" s="86" t="s">
        <v>246</v>
      </c>
      <c r="C64" s="92"/>
      <c r="D64" s="63" t="s">
        <v>220</v>
      </c>
    </row>
    <row r="65" spans="1:4" ht="45">
      <c r="A65" s="89" t="s">
        <v>131</v>
      </c>
      <c r="B65" s="69" t="s">
        <v>131</v>
      </c>
      <c r="C65" s="93" t="s">
        <v>34</v>
      </c>
      <c r="D65" s="76" t="s">
        <v>28</v>
      </c>
    </row>
    <row r="66" spans="1:4">
      <c r="A66" s="89" t="s">
        <v>132</v>
      </c>
      <c r="B66" s="69" t="s">
        <v>132</v>
      </c>
      <c r="C66" s="93" t="s">
        <v>34</v>
      </c>
      <c r="D66" s="69" t="s">
        <v>8</v>
      </c>
    </row>
    <row r="67" spans="1:4">
      <c r="A67" s="88" t="s">
        <v>133</v>
      </c>
      <c r="B67" s="66" t="s">
        <v>133</v>
      </c>
      <c r="C67" s="57" t="s">
        <v>34</v>
      </c>
      <c r="D67" s="66" t="s">
        <v>9</v>
      </c>
    </row>
    <row r="68" spans="1:4">
      <c r="A68" s="89" t="s">
        <v>134</v>
      </c>
      <c r="B68" s="69" t="s">
        <v>134</v>
      </c>
      <c r="C68" s="93" t="s">
        <v>34</v>
      </c>
      <c r="D68" s="69" t="s">
        <v>10</v>
      </c>
    </row>
    <row r="69" spans="1:4">
      <c r="A69" s="88" t="s">
        <v>135</v>
      </c>
      <c r="B69" s="66" t="s">
        <v>135</v>
      </c>
      <c r="C69" s="57" t="s">
        <v>34</v>
      </c>
      <c r="D69" s="66" t="s">
        <v>11</v>
      </c>
    </row>
    <row r="70" spans="1:4">
      <c r="A70" s="89" t="s">
        <v>137</v>
      </c>
      <c r="B70" s="69" t="s">
        <v>136</v>
      </c>
      <c r="C70" s="93" t="s">
        <v>34</v>
      </c>
      <c r="D70" s="69" t="s">
        <v>12</v>
      </c>
    </row>
    <row r="71" spans="1:4">
      <c r="A71" s="88" t="s">
        <v>138</v>
      </c>
      <c r="B71" s="66" t="s">
        <v>137</v>
      </c>
      <c r="C71" s="57" t="s">
        <v>34</v>
      </c>
      <c r="D71" s="66" t="s">
        <v>13</v>
      </c>
    </row>
    <row r="72" spans="1:4">
      <c r="A72" s="89" t="s">
        <v>140</v>
      </c>
      <c r="B72" s="69" t="s">
        <v>138</v>
      </c>
      <c r="C72" s="93" t="s">
        <v>34</v>
      </c>
      <c r="D72" s="69" t="s">
        <v>14</v>
      </c>
    </row>
    <row r="73" spans="1:4">
      <c r="A73" s="88" t="s">
        <v>141</v>
      </c>
      <c r="B73" s="66" t="s">
        <v>139</v>
      </c>
      <c r="C73" s="57" t="s">
        <v>36</v>
      </c>
      <c r="D73" s="66" t="s">
        <v>58</v>
      </c>
    </row>
    <row r="74" spans="1:4">
      <c r="C74" s="90"/>
    </row>
    <row r="75" spans="1:4">
      <c r="B75" s="86" t="s">
        <v>247</v>
      </c>
      <c r="C75" s="92"/>
      <c r="D75" s="68" t="s">
        <v>221</v>
      </c>
    </row>
    <row r="76" spans="1:4">
      <c r="A76" s="88" t="s">
        <v>142</v>
      </c>
      <c r="B76" s="66" t="s">
        <v>142</v>
      </c>
      <c r="C76" s="57" t="s">
        <v>34</v>
      </c>
      <c r="D76" s="66" t="s">
        <v>298</v>
      </c>
    </row>
    <row r="77" spans="1:4">
      <c r="A77" s="89" t="s">
        <v>143</v>
      </c>
      <c r="B77" s="69" t="s">
        <v>143</v>
      </c>
      <c r="C77" s="93" t="s">
        <v>34</v>
      </c>
      <c r="D77" s="69" t="s">
        <v>297</v>
      </c>
    </row>
    <row r="78" spans="1:4" ht="30">
      <c r="A78" s="89" t="s">
        <v>145</v>
      </c>
      <c r="B78" s="69" t="s">
        <v>144</v>
      </c>
      <c r="C78" s="93" t="s">
        <v>34</v>
      </c>
      <c r="D78" s="76" t="s">
        <v>65</v>
      </c>
    </row>
    <row r="79" spans="1:4">
      <c r="A79" s="89" t="s">
        <v>146</v>
      </c>
      <c r="B79" s="69" t="s">
        <v>145</v>
      </c>
      <c r="C79" s="93" t="s">
        <v>34</v>
      </c>
      <c r="D79" s="69" t="s">
        <v>356</v>
      </c>
    </row>
    <row r="80" spans="1:4">
      <c r="C80" s="90"/>
    </row>
    <row r="81" spans="1:4">
      <c r="B81" s="86" t="s">
        <v>248</v>
      </c>
      <c r="C81" s="92"/>
      <c r="D81" s="68" t="s">
        <v>222</v>
      </c>
    </row>
    <row r="82" spans="1:4" ht="15.95" customHeight="1">
      <c r="A82" s="88" t="s">
        <v>148</v>
      </c>
      <c r="B82" s="66" t="s">
        <v>147</v>
      </c>
      <c r="C82" s="57" t="s">
        <v>34</v>
      </c>
      <c r="D82" s="66" t="s">
        <v>66</v>
      </c>
    </row>
    <row r="83" spans="1:4" ht="15.95" customHeight="1">
      <c r="A83" s="89" t="s">
        <v>149</v>
      </c>
      <c r="B83" s="69" t="s">
        <v>148</v>
      </c>
      <c r="C83" s="93" t="s">
        <v>34</v>
      </c>
      <c r="D83" s="69" t="s">
        <v>67</v>
      </c>
    </row>
    <row r="84" spans="1:4" ht="15.95" customHeight="1">
      <c r="C84" s="90"/>
    </row>
    <row r="85" spans="1:4" ht="15.95" customHeight="1">
      <c r="B85" s="86" t="s">
        <v>249</v>
      </c>
      <c r="C85" s="92"/>
      <c r="D85" s="68" t="s">
        <v>223</v>
      </c>
    </row>
    <row r="86" spans="1:4">
      <c r="A86" s="88" t="s">
        <v>150</v>
      </c>
      <c r="B86" s="66" t="s">
        <v>150</v>
      </c>
      <c r="C86" s="57" t="s">
        <v>34</v>
      </c>
      <c r="D86" s="66" t="s">
        <v>357</v>
      </c>
    </row>
    <row r="87" spans="1:4">
      <c r="A87" s="89" t="s">
        <v>151</v>
      </c>
      <c r="B87" s="69" t="s">
        <v>151</v>
      </c>
      <c r="C87" s="93" t="s">
        <v>34</v>
      </c>
      <c r="D87" s="69" t="s">
        <v>15</v>
      </c>
    </row>
    <row r="88" spans="1:4">
      <c r="C88" s="90"/>
    </row>
    <row r="89" spans="1:4">
      <c r="A89" s="12"/>
      <c r="B89" s="12">
        <v>3</v>
      </c>
      <c r="C89" s="62"/>
      <c r="D89" s="62" t="s">
        <v>262</v>
      </c>
    </row>
    <row r="90" spans="1:4">
      <c r="B90" s="86" t="s">
        <v>250</v>
      </c>
      <c r="C90" s="92"/>
      <c r="D90" s="68" t="s">
        <v>224</v>
      </c>
    </row>
    <row r="91" spans="1:4" ht="30">
      <c r="A91" s="89" t="s">
        <v>152</v>
      </c>
      <c r="B91" s="69" t="s">
        <v>152</v>
      </c>
      <c r="C91" s="93" t="s">
        <v>34</v>
      </c>
      <c r="D91" s="76" t="s">
        <v>68</v>
      </c>
    </row>
    <row r="92" spans="1:4">
      <c r="A92" s="89" t="s">
        <v>154</v>
      </c>
      <c r="B92" s="69" t="s">
        <v>153</v>
      </c>
      <c r="C92" s="93" t="s">
        <v>34</v>
      </c>
      <c r="D92" s="69" t="s">
        <v>69</v>
      </c>
    </row>
    <row r="93" spans="1:4">
      <c r="C93" s="90"/>
      <c r="D93" s="67"/>
    </row>
    <row r="94" spans="1:4">
      <c r="B94" s="86" t="s">
        <v>251</v>
      </c>
      <c r="C94" s="92"/>
      <c r="D94" s="68" t="s">
        <v>225</v>
      </c>
    </row>
    <row r="95" spans="1:4">
      <c r="A95" s="88" t="s">
        <v>156</v>
      </c>
      <c r="B95" s="66" t="s">
        <v>155</v>
      </c>
      <c r="C95" s="57" t="s">
        <v>34</v>
      </c>
      <c r="D95" s="66" t="s">
        <v>70</v>
      </c>
    </row>
    <row r="96" spans="1:4">
      <c r="A96" s="89" t="s">
        <v>157</v>
      </c>
      <c r="B96" s="69" t="s">
        <v>156</v>
      </c>
      <c r="C96" s="93" t="s">
        <v>34</v>
      </c>
      <c r="D96" s="69" t="s">
        <v>71</v>
      </c>
    </row>
    <row r="97" spans="1:4">
      <c r="A97" s="89" t="s">
        <v>158</v>
      </c>
      <c r="B97" s="69" t="s">
        <v>157</v>
      </c>
      <c r="C97" s="93" t="s">
        <v>34</v>
      </c>
      <c r="D97" s="69" t="s">
        <v>72</v>
      </c>
    </row>
    <row r="98" spans="1:4">
      <c r="C98" s="90"/>
      <c r="D98" s="67"/>
    </row>
    <row r="99" spans="1:4">
      <c r="A99" s="12"/>
      <c r="B99" s="12">
        <v>4</v>
      </c>
      <c r="C99" s="62"/>
      <c r="D99" s="62" t="s">
        <v>228</v>
      </c>
    </row>
    <row r="100" spans="1:4">
      <c r="B100" s="86" t="s">
        <v>252</v>
      </c>
      <c r="C100" s="92"/>
      <c r="D100" s="68" t="s">
        <v>263</v>
      </c>
    </row>
    <row r="101" spans="1:4">
      <c r="A101" s="88" t="s">
        <v>159</v>
      </c>
      <c r="B101" s="66" t="s">
        <v>159</v>
      </c>
      <c r="C101" s="57" t="s">
        <v>35</v>
      </c>
      <c r="D101" s="66" t="s">
        <v>3</v>
      </c>
    </row>
    <row r="102" spans="1:4">
      <c r="A102" s="89" t="s">
        <v>160</v>
      </c>
      <c r="B102" s="69" t="s">
        <v>160</v>
      </c>
      <c r="C102" s="93" t="s">
        <v>35</v>
      </c>
      <c r="D102" s="69" t="s">
        <v>4</v>
      </c>
    </row>
    <row r="103" spans="1:4">
      <c r="A103" s="89" t="s">
        <v>161</v>
      </c>
      <c r="B103" s="69" t="s">
        <v>161</v>
      </c>
      <c r="C103" s="93" t="s">
        <v>34</v>
      </c>
      <c r="D103" s="69" t="s">
        <v>73</v>
      </c>
    </row>
    <row r="104" spans="1:4">
      <c r="A104" s="89" t="s">
        <v>162</v>
      </c>
      <c r="B104" s="69" t="s">
        <v>162</v>
      </c>
      <c r="C104" s="93" t="s">
        <v>34</v>
      </c>
      <c r="D104" s="69" t="s">
        <v>74</v>
      </c>
    </row>
    <row r="105" spans="1:4">
      <c r="A105" s="89" t="s">
        <v>163</v>
      </c>
      <c r="B105" s="69" t="s">
        <v>163</v>
      </c>
      <c r="C105" s="93" t="s">
        <v>34</v>
      </c>
      <c r="D105" s="69" t="s">
        <v>75</v>
      </c>
    </row>
    <row r="106" spans="1:4">
      <c r="A106" s="89" t="s">
        <v>164</v>
      </c>
      <c r="B106" s="69" t="s">
        <v>164</v>
      </c>
      <c r="C106" s="93" t="s">
        <v>34</v>
      </c>
      <c r="D106" s="69" t="s">
        <v>358</v>
      </c>
    </row>
    <row r="107" spans="1:4" ht="15.95" customHeight="1">
      <c r="A107" s="89" t="s">
        <v>165</v>
      </c>
      <c r="B107" s="69" t="s">
        <v>165</v>
      </c>
      <c r="C107" s="93" t="s">
        <v>34</v>
      </c>
      <c r="D107" s="69" t="s">
        <v>76</v>
      </c>
    </row>
    <row r="108" spans="1:4">
      <c r="A108" s="89" t="s">
        <v>166</v>
      </c>
      <c r="B108" s="69" t="s">
        <v>166</v>
      </c>
      <c r="C108" s="93" t="s">
        <v>34</v>
      </c>
      <c r="D108" s="69" t="s">
        <v>359</v>
      </c>
    </row>
    <row r="109" spans="1:4">
      <c r="A109" s="89" t="s">
        <v>167</v>
      </c>
      <c r="B109" s="69" t="s">
        <v>167</v>
      </c>
      <c r="C109" s="93" t="s">
        <v>34</v>
      </c>
      <c r="D109" s="69" t="s">
        <v>17</v>
      </c>
    </row>
    <row r="110" spans="1:4">
      <c r="A110" s="89" t="s">
        <v>168</v>
      </c>
      <c r="B110" s="69" t="s">
        <v>168</v>
      </c>
      <c r="C110" s="93" t="s">
        <v>34</v>
      </c>
      <c r="D110" s="69" t="s">
        <v>19</v>
      </c>
    </row>
    <row r="111" spans="1:4">
      <c r="C111" s="90"/>
    </row>
    <row r="112" spans="1:4">
      <c r="B112" s="86" t="s">
        <v>253</v>
      </c>
      <c r="C112" s="92"/>
      <c r="D112" s="68" t="s">
        <v>226</v>
      </c>
    </row>
    <row r="113" spans="1:4">
      <c r="A113" s="88" t="s">
        <v>169</v>
      </c>
      <c r="B113" s="66" t="s">
        <v>169</v>
      </c>
      <c r="C113" s="57" t="s">
        <v>34</v>
      </c>
      <c r="D113" s="73" t="s">
        <v>77</v>
      </c>
    </row>
    <row r="114" spans="1:4">
      <c r="A114" s="89" t="s">
        <v>170</v>
      </c>
      <c r="B114" s="69" t="s">
        <v>170</v>
      </c>
      <c r="C114" s="93" t="s">
        <v>34</v>
      </c>
      <c r="D114" s="74" t="s">
        <v>360</v>
      </c>
    </row>
    <row r="115" spans="1:4">
      <c r="A115" s="89" t="s">
        <v>171</v>
      </c>
      <c r="B115" s="69" t="s">
        <v>171</v>
      </c>
      <c r="C115" s="93" t="s">
        <v>34</v>
      </c>
      <c r="D115" s="74" t="s">
        <v>361</v>
      </c>
    </row>
    <row r="116" spans="1:4">
      <c r="A116" s="89" t="s">
        <v>172</v>
      </c>
      <c r="B116" s="69" t="s">
        <v>172</v>
      </c>
      <c r="C116" s="93" t="s">
        <v>34</v>
      </c>
      <c r="D116" s="74" t="s">
        <v>362</v>
      </c>
    </row>
    <row r="117" spans="1:4">
      <c r="A117" s="89" t="s">
        <v>173</v>
      </c>
      <c r="B117" s="69" t="s">
        <v>173</v>
      </c>
      <c r="C117" s="93" t="s">
        <v>34</v>
      </c>
      <c r="D117" s="74" t="s">
        <v>363</v>
      </c>
    </row>
    <row r="118" spans="1:4">
      <c r="C118" s="90"/>
      <c r="D118" s="70"/>
    </row>
    <row r="119" spans="1:4">
      <c r="B119" s="86" t="s">
        <v>254</v>
      </c>
      <c r="C119" s="92"/>
      <c r="D119" s="71" t="s">
        <v>227</v>
      </c>
    </row>
    <row r="120" spans="1:4">
      <c r="A120" s="88" t="s">
        <v>174</v>
      </c>
      <c r="B120" s="66" t="s">
        <v>174</v>
      </c>
      <c r="C120" s="57" t="s">
        <v>34</v>
      </c>
      <c r="D120" s="66" t="s">
        <v>364</v>
      </c>
    </row>
    <row r="121" spans="1:4">
      <c r="A121" s="89" t="s">
        <v>175</v>
      </c>
      <c r="B121" s="69" t="s">
        <v>175</v>
      </c>
      <c r="C121" s="93" t="s">
        <v>34</v>
      </c>
      <c r="D121" s="69" t="s">
        <v>31</v>
      </c>
    </row>
    <row r="122" spans="1:4" ht="30">
      <c r="A122" s="89" t="s">
        <v>176</v>
      </c>
      <c r="B122" s="69" t="s">
        <v>176</v>
      </c>
      <c r="C122" s="93" t="s">
        <v>34</v>
      </c>
      <c r="D122" s="61" t="s">
        <v>32</v>
      </c>
    </row>
    <row r="123" spans="1:4">
      <c r="A123" s="89" t="s">
        <v>177</v>
      </c>
      <c r="B123" s="69" t="s">
        <v>177</v>
      </c>
      <c r="C123" s="93" t="s">
        <v>34</v>
      </c>
      <c r="D123" s="69" t="s">
        <v>365</v>
      </c>
    </row>
    <row r="124" spans="1:4">
      <c r="A124" s="89" t="s">
        <v>178</v>
      </c>
      <c r="B124" s="69" t="s">
        <v>178</v>
      </c>
      <c r="C124" s="93" t="s">
        <v>34</v>
      </c>
      <c r="D124" s="69" t="s">
        <v>22</v>
      </c>
    </row>
    <row r="125" spans="1:4">
      <c r="A125" s="89" t="s">
        <v>179</v>
      </c>
      <c r="B125" s="69" t="s">
        <v>179</v>
      </c>
      <c r="C125" s="93" t="s">
        <v>34</v>
      </c>
      <c r="D125" s="69" t="s">
        <v>21</v>
      </c>
    </row>
    <row r="126" spans="1:4">
      <c r="C126" s="90"/>
    </row>
    <row r="127" spans="1:4">
      <c r="A127" s="12"/>
      <c r="B127" s="12">
        <v>5</v>
      </c>
      <c r="C127" s="62"/>
      <c r="D127" s="62" t="s">
        <v>235</v>
      </c>
    </row>
    <row r="128" spans="1:4">
      <c r="B128" s="86" t="s">
        <v>255</v>
      </c>
      <c r="C128" s="92"/>
      <c r="D128" s="63" t="s">
        <v>264</v>
      </c>
    </row>
    <row r="129" spans="1:4">
      <c r="A129" s="88" t="s">
        <v>182</v>
      </c>
      <c r="B129" s="66" t="s">
        <v>180</v>
      </c>
      <c r="C129" s="57" t="s">
        <v>36</v>
      </c>
      <c r="D129" s="66" t="s">
        <v>18</v>
      </c>
    </row>
    <row r="130" spans="1:4">
      <c r="A130" s="89" t="s">
        <v>183</v>
      </c>
      <c r="B130" s="69" t="s">
        <v>181</v>
      </c>
      <c r="C130" s="93" t="s">
        <v>35</v>
      </c>
      <c r="D130" s="69" t="s">
        <v>29</v>
      </c>
    </row>
    <row r="131" spans="1:4">
      <c r="C131" s="90"/>
    </row>
    <row r="132" spans="1:4">
      <c r="B132" s="86" t="s">
        <v>256</v>
      </c>
      <c r="C132" s="92"/>
      <c r="D132" s="63" t="s">
        <v>229</v>
      </c>
    </row>
    <row r="133" spans="1:4">
      <c r="A133" s="64" t="s">
        <v>301</v>
      </c>
      <c r="B133" s="86" t="s">
        <v>301</v>
      </c>
      <c r="C133" s="92"/>
      <c r="D133" s="63" t="s">
        <v>301</v>
      </c>
    </row>
    <row r="134" spans="1:4">
      <c r="C134" s="90"/>
    </row>
    <row r="135" spans="1:4">
      <c r="A135" s="12"/>
      <c r="B135" s="12">
        <v>6</v>
      </c>
      <c r="C135" s="62"/>
      <c r="D135" s="62" t="s">
        <v>265</v>
      </c>
    </row>
    <row r="136" spans="1:4">
      <c r="B136" s="86" t="s">
        <v>257</v>
      </c>
      <c r="C136" s="92"/>
      <c r="D136" s="68" t="s">
        <v>230</v>
      </c>
    </row>
    <row r="137" spans="1:4">
      <c r="A137" s="88" t="s">
        <v>184</v>
      </c>
      <c r="B137" s="66" t="s">
        <v>184</v>
      </c>
      <c r="C137" s="57" t="s">
        <v>36</v>
      </c>
      <c r="D137" s="66" t="s">
        <v>16</v>
      </c>
    </row>
    <row r="138" spans="1:4">
      <c r="A138" s="89" t="s">
        <v>185</v>
      </c>
      <c r="B138" s="69" t="s">
        <v>185</v>
      </c>
      <c r="C138" s="93" t="s">
        <v>36</v>
      </c>
      <c r="D138" s="69" t="s">
        <v>59</v>
      </c>
    </row>
    <row r="139" spans="1:4" ht="45">
      <c r="A139" s="89" t="s">
        <v>186</v>
      </c>
      <c r="B139" s="89" t="s">
        <v>186</v>
      </c>
      <c r="C139" s="93" t="s">
        <v>34</v>
      </c>
      <c r="D139" s="75" t="s">
        <v>366</v>
      </c>
    </row>
    <row r="140" spans="1:4">
      <c r="C140" s="90"/>
      <c r="D140" s="7"/>
    </row>
    <row r="141" spans="1:4">
      <c r="B141" s="86" t="s">
        <v>258</v>
      </c>
      <c r="C141" s="92"/>
      <c r="D141" s="68" t="s">
        <v>231</v>
      </c>
    </row>
    <row r="142" spans="1:4">
      <c r="A142" s="89" t="s">
        <v>187</v>
      </c>
      <c r="B142" s="69" t="s">
        <v>187</v>
      </c>
      <c r="C142" s="93" t="s">
        <v>35</v>
      </c>
      <c r="D142" s="69" t="s">
        <v>5</v>
      </c>
    </row>
    <row r="143" spans="1:4">
      <c r="A143" s="89" t="s">
        <v>188</v>
      </c>
      <c r="B143" s="69" t="s">
        <v>188</v>
      </c>
      <c r="C143" s="93" t="s">
        <v>35</v>
      </c>
      <c r="D143" s="69" t="s">
        <v>6</v>
      </c>
    </row>
    <row r="144" spans="1:4">
      <c r="A144" s="89" t="s">
        <v>189</v>
      </c>
      <c r="B144" s="69" t="s">
        <v>303</v>
      </c>
      <c r="C144" s="93" t="s">
        <v>35</v>
      </c>
      <c r="D144" s="69" t="s">
        <v>52</v>
      </c>
    </row>
    <row r="145" spans="1:4">
      <c r="A145" s="89" t="s">
        <v>190</v>
      </c>
      <c r="B145" s="69" t="s">
        <v>190</v>
      </c>
      <c r="C145" s="93" t="s">
        <v>34</v>
      </c>
      <c r="D145" s="69" t="s">
        <v>7</v>
      </c>
    </row>
    <row r="146" spans="1:4">
      <c r="A146" s="89" t="s">
        <v>191</v>
      </c>
      <c r="B146" s="69" t="s">
        <v>191</v>
      </c>
      <c r="C146" s="93" t="s">
        <v>35</v>
      </c>
      <c r="D146" s="69" t="s">
        <v>30</v>
      </c>
    </row>
    <row r="147" spans="1:4">
      <c r="A147" s="89" t="s">
        <v>192</v>
      </c>
      <c r="B147" s="69" t="s">
        <v>192</v>
      </c>
      <c r="C147" s="93" t="s">
        <v>35</v>
      </c>
      <c r="D147" s="69" t="s">
        <v>367</v>
      </c>
    </row>
    <row r="148" spans="1:4">
      <c r="A148" s="89" t="s">
        <v>193</v>
      </c>
      <c r="B148" s="69" t="s">
        <v>193</v>
      </c>
      <c r="C148" s="93" t="s">
        <v>35</v>
      </c>
      <c r="D148" s="69" t="s">
        <v>368</v>
      </c>
    </row>
    <row r="149" spans="1:4">
      <c r="A149" s="89" t="s">
        <v>196</v>
      </c>
      <c r="B149" s="69" t="s">
        <v>194</v>
      </c>
      <c r="C149" s="93" t="s">
        <v>35</v>
      </c>
      <c r="D149" s="69" t="s">
        <v>369</v>
      </c>
    </row>
    <row r="150" spans="1:4">
      <c r="A150" s="89" t="s">
        <v>197</v>
      </c>
      <c r="B150" s="69" t="s">
        <v>195</v>
      </c>
      <c r="C150" s="93" t="s">
        <v>35</v>
      </c>
      <c r="D150" s="69" t="s">
        <v>370</v>
      </c>
    </row>
    <row r="151" spans="1:4">
      <c r="C151" s="90"/>
    </row>
    <row r="152" spans="1:4">
      <c r="B152" s="86" t="s">
        <v>189</v>
      </c>
      <c r="C152" s="92"/>
      <c r="D152" s="63" t="s">
        <v>232</v>
      </c>
    </row>
    <row r="153" spans="1:4">
      <c r="A153" s="88" t="s">
        <v>198</v>
      </c>
      <c r="B153" s="66" t="s">
        <v>198</v>
      </c>
      <c r="C153" s="57" t="s">
        <v>35</v>
      </c>
      <c r="D153" s="66" t="s">
        <v>53</v>
      </c>
    </row>
    <row r="154" spans="1:4">
      <c r="A154" s="89" t="s">
        <v>199</v>
      </c>
      <c r="B154" s="69" t="s">
        <v>199</v>
      </c>
      <c r="C154" s="93" t="s">
        <v>35</v>
      </c>
      <c r="D154" s="69" t="s">
        <v>51</v>
      </c>
    </row>
    <row r="155" spans="1:4">
      <c r="A155" s="89" t="s">
        <v>200</v>
      </c>
      <c r="B155" s="69" t="s">
        <v>200</v>
      </c>
      <c r="C155" s="93" t="s">
        <v>35</v>
      </c>
      <c r="D155" s="69" t="s">
        <v>54</v>
      </c>
    </row>
    <row r="156" spans="1:4">
      <c r="C156" s="90"/>
    </row>
    <row r="157" spans="1:4">
      <c r="B157" s="86" t="s">
        <v>259</v>
      </c>
      <c r="C157" s="92"/>
      <c r="D157" s="63" t="s">
        <v>233</v>
      </c>
    </row>
    <row r="158" spans="1:4">
      <c r="A158" s="88" t="s">
        <v>201</v>
      </c>
      <c r="B158" s="66" t="s">
        <v>201</v>
      </c>
      <c r="C158" s="57" t="s">
        <v>35</v>
      </c>
      <c r="D158" s="66" t="s">
        <v>57</v>
      </c>
    </row>
    <row r="159" spans="1:4">
      <c r="A159" s="89" t="s">
        <v>202</v>
      </c>
      <c r="B159" s="69" t="s">
        <v>202</v>
      </c>
      <c r="C159" s="93" t="s">
        <v>35</v>
      </c>
      <c r="D159" s="69" t="s">
        <v>56</v>
      </c>
    </row>
    <row r="160" spans="1:4" ht="30">
      <c r="A160" s="89" t="s">
        <v>203</v>
      </c>
      <c r="B160" s="89" t="s">
        <v>203</v>
      </c>
      <c r="C160" s="93" t="s">
        <v>35</v>
      </c>
      <c r="D160" s="75" t="s">
        <v>55</v>
      </c>
    </row>
    <row r="161" spans="1:4">
      <c r="C161" s="90"/>
    </row>
    <row r="162" spans="1:4">
      <c r="A162" s="12"/>
      <c r="B162" s="12">
        <v>7</v>
      </c>
      <c r="C162" s="62"/>
      <c r="D162" s="62" t="s">
        <v>266</v>
      </c>
    </row>
    <row r="163" spans="1:4">
      <c r="B163" s="86" t="s">
        <v>260</v>
      </c>
      <c r="C163" s="92"/>
      <c r="D163" s="63" t="s">
        <v>234</v>
      </c>
    </row>
    <row r="164" spans="1:4" ht="30">
      <c r="A164" s="88" t="s">
        <v>205</v>
      </c>
      <c r="B164" s="66" t="s">
        <v>204</v>
      </c>
      <c r="C164" s="57" t="s">
        <v>35</v>
      </c>
      <c r="D164" s="16" t="s">
        <v>341</v>
      </c>
    </row>
    <row r="165" spans="1:4">
      <c r="C165" s="90"/>
    </row>
    <row r="166" spans="1:4">
      <c r="B166" s="86" t="s">
        <v>261</v>
      </c>
      <c r="C166" s="92"/>
      <c r="D166" s="68" t="s">
        <v>267</v>
      </c>
    </row>
    <row r="167" spans="1:4" ht="30">
      <c r="A167" s="88" t="s">
        <v>207</v>
      </c>
      <c r="B167" s="66" t="s">
        <v>206</v>
      </c>
      <c r="C167" s="57" t="s">
        <v>36</v>
      </c>
      <c r="D167" s="16" t="s">
        <v>33</v>
      </c>
    </row>
    <row r="168" spans="1:4">
      <c r="D168" s="7"/>
    </row>
    <row r="169" spans="1:4">
      <c r="A169" s="115"/>
      <c r="B169" s="116"/>
      <c r="C169" s="117">
        <f>COUNTA(C1:C167)</f>
        <v>104</v>
      </c>
      <c r="D169" s="118"/>
    </row>
    <row r="170" spans="1:4">
      <c r="A170" s="119"/>
      <c r="B170" s="120" t="s">
        <v>34</v>
      </c>
      <c r="C170" s="121">
        <f>COUNTIF(C$1:C$167,"k")</f>
        <v>70</v>
      </c>
      <c r="D170" s="122">
        <f>C170/C173</f>
        <v>0.67307692307692313</v>
      </c>
    </row>
    <row r="171" spans="1:4">
      <c r="A171" s="119"/>
      <c r="B171" s="120" t="s">
        <v>36</v>
      </c>
      <c r="C171" s="121">
        <f>COUNTIF(C$1:C$167,"b")</f>
        <v>12</v>
      </c>
      <c r="D171" s="122">
        <f>C171/C173</f>
        <v>0.11538461538461539</v>
      </c>
    </row>
    <row r="172" spans="1:4">
      <c r="A172" s="119"/>
      <c r="B172" s="120" t="s">
        <v>35</v>
      </c>
      <c r="C172" s="121">
        <f>COUNTIF(C$1:C$167,"t")</f>
        <v>22</v>
      </c>
      <c r="D172" s="122">
        <f>C172/C173</f>
        <v>0.21153846153846154</v>
      </c>
    </row>
    <row r="173" spans="1:4">
      <c r="A173" s="123"/>
      <c r="B173" s="124"/>
      <c r="C173" s="125">
        <f>SUM(C170:C172)</f>
        <v>104</v>
      </c>
      <c r="D173" s="126">
        <f>SUM(D170:D172)</f>
        <v>1</v>
      </c>
    </row>
  </sheetData>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348B-DB74-3D48-B912-0086C699CFCA}">
  <dimension ref="A1:P30"/>
  <sheetViews>
    <sheetView showGridLines="0" workbookViewId="0">
      <selection activeCell="B3" sqref="B3:I3"/>
    </sheetView>
  </sheetViews>
  <sheetFormatPr defaultColWidth="11.42578125" defaultRowHeight="15"/>
  <cols>
    <col min="1" max="1" width="20.7109375" bestFit="1" customWidth="1"/>
    <col min="2" max="2" width="32.42578125" bestFit="1" customWidth="1"/>
    <col min="3" max="8" width="11" customWidth="1"/>
    <col min="9" max="9" width="12.28515625" customWidth="1"/>
    <col min="12" max="12" width="29" bestFit="1" customWidth="1"/>
    <col min="15" max="15" width="10.85546875" bestFit="1" customWidth="1"/>
    <col min="16" max="16" width="12.28515625" customWidth="1"/>
  </cols>
  <sheetData>
    <row r="1" spans="1:16" ht="20.25">
      <c r="A1" s="129" t="s">
        <v>304</v>
      </c>
      <c r="B1" s="130"/>
      <c r="C1" s="130"/>
      <c r="D1" s="17"/>
    </row>
    <row r="2" spans="1:16" ht="45">
      <c r="A2" s="12" t="s">
        <v>268</v>
      </c>
      <c r="B2" s="11" t="s">
        <v>269</v>
      </c>
      <c r="C2" s="18" t="s">
        <v>270</v>
      </c>
      <c r="D2" s="110" t="s">
        <v>325</v>
      </c>
      <c r="E2" s="18" t="s">
        <v>271</v>
      </c>
      <c r="F2" s="18" t="s">
        <v>272</v>
      </c>
      <c r="G2" s="18" t="s">
        <v>273</v>
      </c>
      <c r="H2" s="18" t="s">
        <v>274</v>
      </c>
      <c r="I2" s="60" t="s">
        <v>324</v>
      </c>
      <c r="L2" s="12" t="s">
        <v>268</v>
      </c>
      <c r="M2" s="18" t="s">
        <v>322</v>
      </c>
      <c r="N2" s="18" t="s">
        <v>323</v>
      </c>
      <c r="O2" s="18" t="s">
        <v>274</v>
      </c>
      <c r="P2" s="60" t="s">
        <v>324</v>
      </c>
    </row>
    <row r="3" spans="1:16">
      <c r="A3" s="131" t="s">
        <v>275</v>
      </c>
      <c r="B3" s="82" t="s">
        <v>0</v>
      </c>
      <c r="C3" s="83">
        <v>0</v>
      </c>
      <c r="D3" s="109" t="s">
        <v>326</v>
      </c>
      <c r="E3" s="84">
        <v>30</v>
      </c>
      <c r="F3" s="84">
        <f t="shared" ref="F3:F12" si="0">E3*C3</f>
        <v>0</v>
      </c>
      <c r="G3" s="83"/>
      <c r="H3" s="85"/>
      <c r="I3" s="81">
        <f>F3/F30</f>
        <v>0</v>
      </c>
      <c r="L3" s="2" t="s">
        <v>316</v>
      </c>
      <c r="M3" s="22">
        <f>SUM(C3:C11)</f>
        <v>14</v>
      </c>
      <c r="N3" s="22">
        <f>SUM(F3:F11)</f>
        <v>140</v>
      </c>
      <c r="O3" s="23">
        <f>N3/N$10</f>
        <v>0.46666666666666667</v>
      </c>
      <c r="P3" s="105" t="s">
        <v>301</v>
      </c>
    </row>
    <row r="4" spans="1:16">
      <c r="A4" s="131"/>
      <c r="B4" s="28" t="s">
        <v>38</v>
      </c>
      <c r="C4" s="29">
        <v>2</v>
      </c>
      <c r="D4" s="29" t="s">
        <v>327</v>
      </c>
      <c r="E4" s="53">
        <v>10</v>
      </c>
      <c r="F4" s="53">
        <f t="shared" si="0"/>
        <v>20</v>
      </c>
      <c r="G4" s="24"/>
      <c r="H4" s="25"/>
      <c r="I4" s="13"/>
      <c r="L4" s="3" t="s">
        <v>317</v>
      </c>
      <c r="M4" s="106">
        <f>SUM(C12:C16)</f>
        <v>3</v>
      </c>
      <c r="N4" s="106">
        <f>SUM(F12:F16)</f>
        <v>15</v>
      </c>
      <c r="O4" s="107">
        <f t="shared" ref="O4:O9" si="1">N4/N$10</f>
        <v>0.05</v>
      </c>
      <c r="P4" s="72" t="s">
        <v>301</v>
      </c>
    </row>
    <row r="5" spans="1:16">
      <c r="A5" s="131"/>
      <c r="B5" s="21" t="s">
        <v>39</v>
      </c>
      <c r="C5" s="51">
        <v>2</v>
      </c>
      <c r="D5" s="51" t="s">
        <v>327</v>
      </c>
      <c r="E5" s="48">
        <v>10</v>
      </c>
      <c r="F5" s="48">
        <f t="shared" si="0"/>
        <v>20</v>
      </c>
      <c r="G5" s="24"/>
      <c r="H5" s="25"/>
      <c r="I5" s="13"/>
      <c r="L5" s="3" t="s">
        <v>330</v>
      </c>
      <c r="M5" s="106">
        <f>SUM(C17)</f>
        <v>1</v>
      </c>
      <c r="N5" s="106">
        <f>SUM(F17)</f>
        <v>5</v>
      </c>
      <c r="O5" s="107">
        <f t="shared" si="1"/>
        <v>1.6666666666666666E-2</v>
      </c>
      <c r="P5" s="72" t="s">
        <v>301</v>
      </c>
    </row>
    <row r="6" spans="1:16">
      <c r="A6" s="131"/>
      <c r="B6" s="21" t="s">
        <v>276</v>
      </c>
      <c r="C6" s="51">
        <v>2</v>
      </c>
      <c r="D6" s="51" t="s">
        <v>327</v>
      </c>
      <c r="E6" s="48">
        <v>10</v>
      </c>
      <c r="F6" s="48">
        <f t="shared" si="0"/>
        <v>20</v>
      </c>
      <c r="G6" s="24"/>
      <c r="H6" s="25"/>
      <c r="I6" s="13"/>
      <c r="L6" s="3" t="s">
        <v>318</v>
      </c>
      <c r="M6" s="106">
        <f>SUM(C19:C21)</f>
        <v>3</v>
      </c>
      <c r="N6" s="106">
        <f>SUM(F19:F21)</f>
        <v>25</v>
      </c>
      <c r="O6" s="107">
        <f t="shared" si="1"/>
        <v>8.3333333333333329E-2</v>
      </c>
      <c r="P6" s="72" t="s">
        <v>301</v>
      </c>
    </row>
    <row r="7" spans="1:16">
      <c r="A7" s="131"/>
      <c r="B7" s="21" t="s">
        <v>40</v>
      </c>
      <c r="C7" s="51">
        <v>2</v>
      </c>
      <c r="D7" s="51" t="s">
        <v>327</v>
      </c>
      <c r="E7" s="48">
        <v>10</v>
      </c>
      <c r="F7" s="48">
        <f t="shared" si="0"/>
        <v>20</v>
      </c>
      <c r="G7" s="24"/>
      <c r="H7" s="25"/>
      <c r="I7" s="13"/>
      <c r="L7" s="3" t="s">
        <v>319</v>
      </c>
      <c r="M7" s="106">
        <f>SUM(C22:C23)</f>
        <v>1</v>
      </c>
      <c r="N7" s="106">
        <f>SUM(F22:F23)</f>
        <v>5</v>
      </c>
      <c r="O7" s="107">
        <f t="shared" si="1"/>
        <v>1.6666666666666666E-2</v>
      </c>
      <c r="P7" s="108" t="s">
        <v>301</v>
      </c>
    </row>
    <row r="8" spans="1:16">
      <c r="A8" s="131"/>
      <c r="B8" s="21" t="s">
        <v>41</v>
      </c>
      <c r="C8" s="51">
        <v>2</v>
      </c>
      <c r="D8" s="51" t="s">
        <v>327</v>
      </c>
      <c r="E8" s="48">
        <v>10</v>
      </c>
      <c r="F8" s="48">
        <f t="shared" si="0"/>
        <v>20</v>
      </c>
      <c r="G8" s="24"/>
      <c r="H8" s="25"/>
      <c r="I8" s="13"/>
      <c r="L8" s="3" t="s">
        <v>320</v>
      </c>
      <c r="M8" s="106">
        <f>SUM(C24:C27)</f>
        <v>6</v>
      </c>
      <c r="N8" s="106">
        <f>SUM(F24:F27)</f>
        <v>95</v>
      </c>
      <c r="O8" s="107">
        <f t="shared" si="1"/>
        <v>0.31666666666666665</v>
      </c>
      <c r="P8" s="108">
        <f>I25</f>
        <v>0.2</v>
      </c>
    </row>
    <row r="9" spans="1:16">
      <c r="A9" s="131"/>
      <c r="B9" s="21" t="s">
        <v>277</v>
      </c>
      <c r="C9" s="51">
        <v>2</v>
      </c>
      <c r="D9" s="51" t="s">
        <v>327</v>
      </c>
      <c r="E9" s="48">
        <v>10</v>
      </c>
      <c r="F9" s="48">
        <f t="shared" si="0"/>
        <v>20</v>
      </c>
      <c r="G9" s="24"/>
      <c r="H9" s="25"/>
      <c r="I9" s="13"/>
      <c r="L9" s="3" t="s">
        <v>321</v>
      </c>
      <c r="M9" s="106">
        <f>SUM(C28:C29)</f>
        <v>2</v>
      </c>
      <c r="N9" s="106">
        <f>SUM(F28:F29)</f>
        <v>15</v>
      </c>
      <c r="O9" s="107">
        <f t="shared" si="1"/>
        <v>0.05</v>
      </c>
      <c r="P9" s="72" t="s">
        <v>301</v>
      </c>
    </row>
    <row r="10" spans="1:16">
      <c r="A10" s="131"/>
      <c r="B10" s="21" t="s">
        <v>42</v>
      </c>
      <c r="C10" s="51">
        <v>1</v>
      </c>
      <c r="D10" s="51" t="s">
        <v>327</v>
      </c>
      <c r="E10" s="48">
        <v>10</v>
      </c>
      <c r="F10" s="48">
        <f t="shared" si="0"/>
        <v>10</v>
      </c>
      <c r="G10" s="24"/>
      <c r="H10" s="25"/>
      <c r="I10" s="13"/>
      <c r="M10" s="92">
        <f>SUM(M3:M9)</f>
        <v>30</v>
      </c>
      <c r="N10" s="92">
        <f>SUM(N3:N9)</f>
        <v>300</v>
      </c>
      <c r="O10" s="103">
        <f>SUM(O3:O9)</f>
        <v>1.0000000000000002</v>
      </c>
      <c r="P10" s="104">
        <f>SUM(P3:P9)</f>
        <v>0.2</v>
      </c>
    </row>
    <row r="11" spans="1:16">
      <c r="A11" s="132"/>
      <c r="B11" s="2" t="s">
        <v>43</v>
      </c>
      <c r="C11" s="22">
        <v>1</v>
      </c>
      <c r="D11" s="22" t="s">
        <v>327</v>
      </c>
      <c r="E11" s="20">
        <v>10</v>
      </c>
      <c r="F11" s="20">
        <f t="shared" si="0"/>
        <v>10</v>
      </c>
      <c r="G11" s="22">
        <f>SUM(F3:F11)</f>
        <v>140</v>
      </c>
      <c r="H11" s="23">
        <f>G11/$F$30</f>
        <v>0.46666666666666667</v>
      </c>
      <c r="I11" s="13"/>
    </row>
    <row r="12" spans="1:16">
      <c r="A12" s="133" t="s">
        <v>278</v>
      </c>
      <c r="B12" s="4" t="s">
        <v>279</v>
      </c>
      <c r="C12" s="135">
        <v>1</v>
      </c>
      <c r="D12" s="135" t="s">
        <v>327</v>
      </c>
      <c r="E12" s="137">
        <v>5</v>
      </c>
      <c r="F12" s="137">
        <f t="shared" si="0"/>
        <v>5</v>
      </c>
      <c r="G12" s="26"/>
      <c r="H12" s="27"/>
      <c r="I12" s="13"/>
    </row>
    <row r="13" spans="1:16">
      <c r="A13" s="131"/>
      <c r="B13" s="21" t="s">
        <v>44</v>
      </c>
      <c r="C13" s="136"/>
      <c r="D13" s="136" t="s">
        <v>327</v>
      </c>
      <c r="E13" s="138"/>
      <c r="F13" s="138"/>
      <c r="G13" s="24"/>
      <c r="H13" s="25"/>
      <c r="I13" s="13"/>
      <c r="K13" s="111"/>
      <c r="L13" s="112" t="s">
        <v>328</v>
      </c>
      <c r="M13" s="113">
        <v>0.7</v>
      </c>
    </row>
    <row r="14" spans="1:16">
      <c r="A14" s="131"/>
      <c r="B14" s="21" t="s">
        <v>45</v>
      </c>
      <c r="C14" s="51">
        <v>1</v>
      </c>
      <c r="D14" s="51" t="s">
        <v>327</v>
      </c>
      <c r="E14" s="48">
        <v>5</v>
      </c>
      <c r="F14" s="48">
        <f>E14*C14</f>
        <v>5</v>
      </c>
      <c r="G14" s="24"/>
      <c r="H14" s="25"/>
      <c r="I14" s="13"/>
      <c r="K14" s="139" t="s">
        <v>371</v>
      </c>
      <c r="L14" s="140"/>
      <c r="M14" s="114">
        <f>N10*M13</f>
        <v>210</v>
      </c>
    </row>
    <row r="15" spans="1:16">
      <c r="A15" s="131"/>
      <c r="B15" s="21" t="s">
        <v>280</v>
      </c>
      <c r="C15" s="136">
        <v>1</v>
      </c>
      <c r="D15" s="136" t="s">
        <v>327</v>
      </c>
      <c r="E15" s="138">
        <v>5</v>
      </c>
      <c r="F15" s="138">
        <f>E15*C15</f>
        <v>5</v>
      </c>
      <c r="G15" s="24"/>
      <c r="H15" s="25"/>
      <c r="I15" s="13"/>
    </row>
    <row r="16" spans="1:16">
      <c r="A16" s="134"/>
      <c r="B16" s="21" t="s">
        <v>281</v>
      </c>
      <c r="C16" s="136"/>
      <c r="D16" s="136" t="s">
        <v>327</v>
      </c>
      <c r="E16" s="138"/>
      <c r="F16" s="138"/>
      <c r="G16" s="29">
        <f>SUM(F12:F16)</f>
        <v>15</v>
      </c>
      <c r="H16" s="30">
        <f>G16/$F$30</f>
        <v>0.05</v>
      </c>
      <c r="I16" s="13"/>
    </row>
    <row r="17" spans="1:9">
      <c r="A17" s="145" t="s">
        <v>282</v>
      </c>
      <c r="B17" s="21" t="s">
        <v>283</v>
      </c>
      <c r="C17" s="136">
        <v>1</v>
      </c>
      <c r="D17" s="51" t="s">
        <v>327</v>
      </c>
      <c r="E17" s="138">
        <v>5</v>
      </c>
      <c r="F17" s="138">
        <f>E17*C17</f>
        <v>5</v>
      </c>
      <c r="G17" s="31"/>
      <c r="H17" s="32"/>
      <c r="I17" s="13"/>
    </row>
    <row r="18" spans="1:9">
      <c r="A18" s="146"/>
      <c r="B18" s="21" t="s">
        <v>284</v>
      </c>
      <c r="C18" s="136"/>
      <c r="D18" s="136" t="s">
        <v>327</v>
      </c>
      <c r="E18" s="138"/>
      <c r="F18" s="138"/>
      <c r="G18" s="33">
        <f>SUM(F17:F18)</f>
        <v>5</v>
      </c>
      <c r="H18" s="34">
        <f>G18/$F$30</f>
        <v>1.6666666666666666E-2</v>
      </c>
      <c r="I18" s="13"/>
    </row>
    <row r="19" spans="1:9">
      <c r="A19" s="147" t="s">
        <v>285</v>
      </c>
      <c r="B19" s="21" t="s">
        <v>286</v>
      </c>
      <c r="C19" s="51">
        <v>1</v>
      </c>
      <c r="D19" s="136" t="s">
        <v>327</v>
      </c>
      <c r="E19" s="48">
        <v>10</v>
      </c>
      <c r="F19" s="48">
        <f t="shared" ref="F19:F28" si="2">E19*C19</f>
        <v>10</v>
      </c>
      <c r="G19" s="35"/>
      <c r="H19" s="36"/>
      <c r="I19" s="13"/>
    </row>
    <row r="20" spans="1:9">
      <c r="A20" s="131"/>
      <c r="B20" s="21" t="s">
        <v>287</v>
      </c>
      <c r="C20" s="51">
        <v>1</v>
      </c>
      <c r="D20" s="51" t="s">
        <v>327</v>
      </c>
      <c r="E20" s="48">
        <v>5</v>
      </c>
      <c r="F20" s="48">
        <f t="shared" si="2"/>
        <v>5</v>
      </c>
      <c r="G20" s="24"/>
      <c r="H20" s="25"/>
      <c r="I20" s="13"/>
    </row>
    <row r="21" spans="1:9">
      <c r="A21" s="148"/>
      <c r="B21" s="21" t="s">
        <v>46</v>
      </c>
      <c r="C21" s="51">
        <v>1</v>
      </c>
      <c r="D21" s="51" t="s">
        <v>327</v>
      </c>
      <c r="E21" s="48">
        <v>10</v>
      </c>
      <c r="F21" s="48">
        <f t="shared" si="2"/>
        <v>10</v>
      </c>
      <c r="G21" s="37">
        <f>SUM(F19:F21)</f>
        <v>25</v>
      </c>
      <c r="H21" s="38">
        <f>G21/$F$30</f>
        <v>8.3333333333333329E-2</v>
      </c>
      <c r="I21" s="13"/>
    </row>
    <row r="22" spans="1:9">
      <c r="A22" s="149" t="s">
        <v>288</v>
      </c>
      <c r="B22" s="21" t="s">
        <v>289</v>
      </c>
      <c r="C22" s="51">
        <v>1</v>
      </c>
      <c r="D22" s="51" t="s">
        <v>327</v>
      </c>
      <c r="E22" s="48">
        <v>5</v>
      </c>
      <c r="F22" s="48">
        <f t="shared" si="2"/>
        <v>5</v>
      </c>
      <c r="G22" s="39"/>
      <c r="H22" s="40"/>
      <c r="I22" s="13"/>
    </row>
    <row r="23" spans="1:9">
      <c r="A23" s="150"/>
      <c r="B23" s="127" t="s">
        <v>290</v>
      </c>
      <c r="C23" s="77">
        <v>0</v>
      </c>
      <c r="D23" s="78" t="s">
        <v>326</v>
      </c>
      <c r="E23" s="78">
        <v>10</v>
      </c>
      <c r="F23" s="78">
        <f t="shared" si="2"/>
        <v>0</v>
      </c>
      <c r="G23" s="79">
        <f>SUM(F22:F23)</f>
        <v>5</v>
      </c>
      <c r="H23" s="80">
        <f>G23/$F$30</f>
        <v>1.6666666666666666E-2</v>
      </c>
      <c r="I23" s="81">
        <f>F23/F30</f>
        <v>0</v>
      </c>
    </row>
    <row r="24" spans="1:9">
      <c r="A24" s="141" t="s">
        <v>291</v>
      </c>
      <c r="B24" s="21" t="s">
        <v>47</v>
      </c>
      <c r="C24" s="51">
        <v>1</v>
      </c>
      <c r="D24" s="51" t="s">
        <v>327</v>
      </c>
      <c r="E24" s="48">
        <v>10</v>
      </c>
      <c r="F24" s="48">
        <f t="shared" si="2"/>
        <v>10</v>
      </c>
      <c r="G24" s="41"/>
      <c r="H24" s="42"/>
      <c r="I24" s="13"/>
    </row>
    <row r="25" spans="1:9">
      <c r="A25" s="131"/>
      <c r="B25" s="54" t="s">
        <v>292</v>
      </c>
      <c r="C25" s="55">
        <v>3</v>
      </c>
      <c r="D25" s="55" t="s">
        <v>326</v>
      </c>
      <c r="E25" s="56">
        <v>20</v>
      </c>
      <c r="F25" s="56">
        <f t="shared" si="2"/>
        <v>60</v>
      </c>
      <c r="G25" s="22"/>
      <c r="H25" s="57"/>
      <c r="I25" s="58">
        <f>F25/F30</f>
        <v>0.2</v>
      </c>
    </row>
    <row r="26" spans="1:9">
      <c r="A26" s="131"/>
      <c r="B26" s="28" t="s">
        <v>48</v>
      </c>
      <c r="C26" s="29">
        <v>1</v>
      </c>
      <c r="D26" s="29" t="s">
        <v>327</v>
      </c>
      <c r="E26" s="53">
        <v>20</v>
      </c>
      <c r="F26" s="53">
        <f t="shared" si="2"/>
        <v>20</v>
      </c>
      <c r="G26" s="24"/>
      <c r="H26" s="25"/>
      <c r="I26" s="13"/>
    </row>
    <row r="27" spans="1:9">
      <c r="A27" s="142"/>
      <c r="B27" s="21" t="s">
        <v>49</v>
      </c>
      <c r="C27" s="51">
        <v>1</v>
      </c>
      <c r="D27" s="51" t="s">
        <v>327</v>
      </c>
      <c r="E27" s="48">
        <v>5</v>
      </c>
      <c r="F27" s="48">
        <f t="shared" si="2"/>
        <v>5</v>
      </c>
      <c r="G27" s="43">
        <f>SUM(F24:F27)</f>
        <v>95</v>
      </c>
      <c r="H27" s="44">
        <f>G27/$F$30</f>
        <v>0.31666666666666665</v>
      </c>
      <c r="I27" s="13"/>
    </row>
    <row r="28" spans="1:9">
      <c r="A28" s="143" t="s">
        <v>293</v>
      </c>
      <c r="B28" s="21" t="s">
        <v>294</v>
      </c>
      <c r="C28" s="51">
        <v>1</v>
      </c>
      <c r="D28" s="51" t="s">
        <v>327</v>
      </c>
      <c r="E28" s="48">
        <v>10</v>
      </c>
      <c r="F28" s="48">
        <f t="shared" si="2"/>
        <v>10</v>
      </c>
      <c r="G28" s="45"/>
      <c r="H28" s="46"/>
      <c r="I28" s="13"/>
    </row>
    <row r="29" spans="1:9">
      <c r="A29" s="144"/>
      <c r="B29" s="49" t="s">
        <v>295</v>
      </c>
      <c r="C29" s="52">
        <v>1</v>
      </c>
      <c r="D29" s="52" t="s">
        <v>327</v>
      </c>
      <c r="E29" s="50">
        <v>5</v>
      </c>
      <c r="F29" s="50">
        <f t="shared" ref="F29" si="3">E29*C29</f>
        <v>5</v>
      </c>
      <c r="G29" s="47">
        <f>SUM(F28:F29)</f>
        <v>15</v>
      </c>
      <c r="H29" s="23">
        <f>G29/$F$30</f>
        <v>0.05</v>
      </c>
      <c r="I29" s="22"/>
    </row>
    <row r="30" spans="1:9">
      <c r="B30" s="19" t="s">
        <v>296</v>
      </c>
      <c r="C30" s="13">
        <f>SUM(C2:C29)</f>
        <v>30</v>
      </c>
      <c r="D30" s="13"/>
      <c r="F30" s="13">
        <f>SUM(F2:F29)</f>
        <v>300</v>
      </c>
      <c r="G30" s="13"/>
      <c r="H30" s="59">
        <f>SUM(H3:H29)</f>
        <v>1.0000000000000002</v>
      </c>
      <c r="I30" s="59">
        <f>SUM(I3:I29)</f>
        <v>0.2</v>
      </c>
    </row>
  </sheetData>
  <mergeCells count="21">
    <mergeCell ref="K14:L14"/>
    <mergeCell ref="A24:A27"/>
    <mergeCell ref="A28:A29"/>
    <mergeCell ref="D12:D13"/>
    <mergeCell ref="D15:D16"/>
    <mergeCell ref="D18:D19"/>
    <mergeCell ref="A17:A18"/>
    <mergeCell ref="C17:C18"/>
    <mergeCell ref="E17:E18"/>
    <mergeCell ref="F17:F18"/>
    <mergeCell ref="A19:A21"/>
    <mergeCell ref="A22:A23"/>
    <mergeCell ref="F12:F13"/>
    <mergeCell ref="F15:F16"/>
    <mergeCell ref="A1:C1"/>
    <mergeCell ref="A3:A11"/>
    <mergeCell ref="A12:A16"/>
    <mergeCell ref="C12:C13"/>
    <mergeCell ref="E12:E13"/>
    <mergeCell ref="C15:C16"/>
    <mergeCell ref="E15:E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25DDD-B8D4-4443-B74E-9EE75C694DD0}">
  <dimension ref="A1:E6"/>
  <sheetViews>
    <sheetView showGridLines="0" tabSelected="1" workbookViewId="0">
      <selection activeCell="C5" sqref="C5"/>
    </sheetView>
  </sheetViews>
  <sheetFormatPr defaultColWidth="11.42578125" defaultRowHeight="15"/>
  <cols>
    <col min="1" max="1" width="9.28515625" customWidth="1"/>
    <col min="3" max="3" width="52.7109375" bestFit="1" customWidth="1"/>
  </cols>
  <sheetData>
    <row r="1" spans="1:5" ht="21">
      <c r="A1" s="94" t="s">
        <v>329</v>
      </c>
      <c r="B1" s="95"/>
      <c r="C1" s="1"/>
    </row>
    <row r="2" spans="1:5" ht="30">
      <c r="A2" s="96" t="s">
        <v>305</v>
      </c>
      <c r="B2" s="97" t="s">
        <v>306</v>
      </c>
      <c r="C2" s="97" t="s">
        <v>307</v>
      </c>
      <c r="D2" s="98" t="s">
        <v>308</v>
      </c>
      <c r="E2" s="98" t="s">
        <v>309</v>
      </c>
    </row>
    <row r="3" spans="1:5">
      <c r="A3" s="99" t="s">
        <v>34</v>
      </c>
      <c r="B3" s="5" t="s">
        <v>310</v>
      </c>
      <c r="C3" s="5" t="s">
        <v>311</v>
      </c>
      <c r="D3" s="100">
        <f>COUNTIF('Medewerker ET&amp;TT'!C3:C167,"k")</f>
        <v>70</v>
      </c>
      <c r="E3" s="101">
        <f>D3/D6</f>
        <v>0.67307692307692313</v>
      </c>
    </row>
    <row r="4" spans="1:5">
      <c r="A4" s="99" t="s">
        <v>36</v>
      </c>
      <c r="B4" s="5" t="s">
        <v>312</v>
      </c>
      <c r="C4" s="5" t="s">
        <v>313</v>
      </c>
      <c r="D4" s="128">
        <f>COUNTIF('Medewerker ET&amp;TT'!C3:C167,"b")</f>
        <v>12</v>
      </c>
      <c r="E4" s="102">
        <f>D4/D6</f>
        <v>0.11538461538461539</v>
      </c>
    </row>
    <row r="5" spans="1:5">
      <c r="A5" s="99" t="s">
        <v>35</v>
      </c>
      <c r="B5" s="5" t="s">
        <v>314</v>
      </c>
      <c r="C5" s="5" t="s">
        <v>315</v>
      </c>
      <c r="D5" s="128">
        <f>COUNTIF('Medewerker ET&amp;TT'!C3:C167,"t")</f>
        <v>22</v>
      </c>
      <c r="E5" s="102">
        <f>D5/D6</f>
        <v>0.21153846153846154</v>
      </c>
    </row>
    <row r="6" spans="1:5">
      <c r="D6" s="92">
        <f>SUM(D3:D5)</f>
        <v>104</v>
      </c>
      <c r="E6" s="103">
        <f>SUM(E3:E5)</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Medewerker ET&amp;TT</vt:lpstr>
      <vt:lpstr>Toetsmatrijs Medewerker</vt:lpstr>
      <vt:lpstr>Taxonomie Medewerker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2020-05-13T06:42:19Z</dcterms:created>
  <dcterms:modified xsi:type="dcterms:W3CDTF">2020-10-22T07:13:18Z</dcterms:modified>
</cp:coreProperties>
</file>